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laric\Documents\Općina Funtana (Sara)\Proračun\2026\nova objava 2026\"/>
    </mc:Choice>
  </mc:AlternateContent>
  <xr:revisionPtr revIDLastSave="0" documentId="13_ncr:1_{6195693E-4971-440A-AF1B-638B3B6E0232}" xr6:coauthVersionLast="47" xr6:coauthVersionMax="47" xr10:uidLastSave="{00000000-0000-0000-0000-000000000000}"/>
  <bookViews>
    <workbookView xWindow="-108" yWindow="-108" windowWidth="23256" windowHeight="13896" tabRatio="818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" sheetId="5" r:id="rId5"/>
    <sheet name="Izvrš.po organz. i progr. klasi" sheetId="8" r:id="rId6"/>
    <sheet name="Prij.i zaklj.odredbe" sheetId="9" r:id="rId7"/>
  </sheets>
  <definedNames>
    <definedName name="_xlnm.Print_Titles" localSheetId="5">'Izvrš.po organz. i progr. klasi'!$22:$23</definedName>
    <definedName name="_xlnm.Print_Titles" localSheetId="1">'Prihodi i rashodi prema ekonoms'!$5:$6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2" i="8" l="1"/>
  <c r="E91" i="8"/>
  <c r="E95" i="8"/>
  <c r="E94" i="8"/>
  <c r="E93" i="8"/>
  <c r="D92" i="8"/>
  <c r="C92" i="8"/>
  <c r="E36" i="3"/>
  <c r="D5" i="3"/>
  <c r="D25" i="3"/>
  <c r="F36" i="3"/>
  <c r="D36" i="3"/>
  <c r="B36" i="3"/>
  <c r="C36" i="3"/>
  <c r="D37" i="3"/>
  <c r="F37" i="3" s="1"/>
  <c r="B37" i="3"/>
  <c r="F39" i="3"/>
  <c r="F38" i="3"/>
  <c r="F19" i="3"/>
  <c r="F18" i="3"/>
  <c r="C16" i="3"/>
  <c r="D17" i="3"/>
  <c r="B17" i="3"/>
  <c r="B16" i="3" s="1"/>
  <c r="F12" i="5"/>
  <c r="E12" i="5"/>
  <c r="E7" i="5"/>
  <c r="C7" i="5"/>
  <c r="D7" i="5"/>
  <c r="B7" i="5"/>
  <c r="C12" i="5"/>
  <c r="D12" i="5"/>
  <c r="B12" i="5"/>
  <c r="F32" i="5"/>
  <c r="F34" i="5"/>
  <c r="F35" i="5"/>
  <c r="E32" i="5"/>
  <c r="E34" i="5"/>
  <c r="C33" i="5"/>
  <c r="D33" i="5"/>
  <c r="B33" i="5"/>
  <c r="C31" i="5"/>
  <c r="C30" i="5" s="1"/>
  <c r="D31" i="5"/>
  <c r="B31" i="5"/>
  <c r="D30" i="5"/>
  <c r="E29" i="5"/>
  <c r="B28" i="5"/>
  <c r="B27" i="5" s="1"/>
  <c r="C28" i="5"/>
  <c r="C27" i="5" s="1"/>
  <c r="C36" i="5" s="1"/>
  <c r="D28" i="5"/>
  <c r="C20" i="5"/>
  <c r="E11" i="5"/>
  <c r="E16" i="5"/>
  <c r="E19" i="5"/>
  <c r="D18" i="5"/>
  <c r="D15" i="5"/>
  <c r="C13" i="5"/>
  <c r="B18" i="5"/>
  <c r="B17" i="5" s="1"/>
  <c r="B15" i="5"/>
  <c r="B14" i="5" s="1"/>
  <c r="B10" i="5"/>
  <c r="B9" i="5" s="1"/>
  <c r="B8" i="5" s="1"/>
  <c r="D10" i="5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6" i="4"/>
  <c r="E7" i="4"/>
  <c r="E8" i="4"/>
  <c r="E9" i="4"/>
  <c r="E10" i="4"/>
  <c r="E11" i="4"/>
  <c r="E12" i="4"/>
  <c r="E14" i="4"/>
  <c r="E15" i="4"/>
  <c r="E17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6" i="4"/>
  <c r="F5" i="4"/>
  <c r="E5" i="4"/>
  <c r="C5" i="4"/>
  <c r="D5" i="4"/>
  <c r="B5" i="4"/>
  <c r="C36" i="4"/>
  <c r="D36" i="4"/>
  <c r="B36" i="4"/>
  <c r="C30" i="4"/>
  <c r="B30" i="4"/>
  <c r="D30" i="4"/>
  <c r="D26" i="4"/>
  <c r="C26" i="4"/>
  <c r="B26" i="4"/>
  <c r="C24" i="4"/>
  <c r="D24" i="4"/>
  <c r="B24" i="4"/>
  <c r="C20" i="4"/>
  <c r="D20" i="4"/>
  <c r="B20" i="4"/>
  <c r="C18" i="4"/>
  <c r="D18" i="4"/>
  <c r="B18" i="4"/>
  <c r="C14" i="4"/>
  <c r="D14" i="4"/>
  <c r="B14" i="4"/>
  <c r="C11" i="4"/>
  <c r="D11" i="4"/>
  <c r="B11" i="4"/>
  <c r="C6" i="4"/>
  <c r="D6" i="4"/>
  <c r="B6" i="4"/>
  <c r="F27" i="3"/>
  <c r="F29" i="3"/>
  <c r="F30" i="3"/>
  <c r="F31" i="3"/>
  <c r="F32" i="3"/>
  <c r="F33" i="3"/>
  <c r="F34" i="3"/>
  <c r="F35" i="3"/>
  <c r="F41" i="3"/>
  <c r="F43" i="3"/>
  <c r="E27" i="3"/>
  <c r="E29" i="3"/>
  <c r="E30" i="3"/>
  <c r="E31" i="3"/>
  <c r="E32" i="3"/>
  <c r="E34" i="3"/>
  <c r="E35" i="3"/>
  <c r="E45" i="3"/>
  <c r="C44" i="3"/>
  <c r="D44" i="3"/>
  <c r="B44" i="3"/>
  <c r="C42" i="3"/>
  <c r="D42" i="3"/>
  <c r="F42" i="3" s="1"/>
  <c r="B42" i="3"/>
  <c r="C40" i="3"/>
  <c r="D40" i="3"/>
  <c r="F40" i="3" s="1"/>
  <c r="B40" i="3"/>
  <c r="C28" i="3"/>
  <c r="D28" i="3"/>
  <c r="F28" i="3" s="1"/>
  <c r="B28" i="3"/>
  <c r="C26" i="3"/>
  <c r="D26" i="3"/>
  <c r="B26" i="3"/>
  <c r="F7" i="3"/>
  <c r="F9" i="3"/>
  <c r="F10" i="3"/>
  <c r="F11" i="3"/>
  <c r="F12" i="3"/>
  <c r="F13" i="3"/>
  <c r="F14" i="3"/>
  <c r="F15" i="3"/>
  <c r="F21" i="3"/>
  <c r="F23" i="3"/>
  <c r="E7" i="3"/>
  <c r="E9" i="3"/>
  <c r="E10" i="3"/>
  <c r="E11" i="3"/>
  <c r="E12" i="3"/>
  <c r="E13" i="3"/>
  <c r="E15" i="3"/>
  <c r="E23" i="3"/>
  <c r="C22" i="3"/>
  <c r="D22" i="3"/>
  <c r="C20" i="3"/>
  <c r="D20" i="3"/>
  <c r="F20" i="3" s="1"/>
  <c r="C8" i="3"/>
  <c r="D8" i="3"/>
  <c r="C6" i="3"/>
  <c r="D6" i="3"/>
  <c r="B6" i="3"/>
  <c r="B8" i="3"/>
  <c r="B22" i="3"/>
  <c r="B20" i="3"/>
  <c r="F118" i="2"/>
  <c r="F110" i="2"/>
  <c r="F104" i="2"/>
  <c r="F103" i="2"/>
  <c r="F98" i="2"/>
  <c r="F94" i="2"/>
  <c r="F88" i="2"/>
  <c r="F82" i="2"/>
  <c r="F57" i="2"/>
  <c r="F50" i="2"/>
  <c r="F49" i="2"/>
  <c r="F44" i="2"/>
  <c r="F45" i="2"/>
  <c r="F46" i="2"/>
  <c r="F43" i="2"/>
  <c r="F34" i="2"/>
  <c r="F27" i="2"/>
  <c r="F21" i="2"/>
  <c r="F8" i="2"/>
  <c r="F7" i="2"/>
  <c r="E8" i="2"/>
  <c r="E7" i="2"/>
  <c r="E10" i="2"/>
  <c r="E11" i="2"/>
  <c r="E12" i="2"/>
  <c r="E13" i="2"/>
  <c r="E14" i="2"/>
  <c r="E15" i="2"/>
  <c r="E16" i="2"/>
  <c r="E17" i="2"/>
  <c r="E18" i="2"/>
  <c r="E19" i="2"/>
  <c r="E20" i="2"/>
  <c r="E9" i="2"/>
  <c r="E21" i="2"/>
  <c r="E23" i="2"/>
  <c r="E25" i="2"/>
  <c r="E26" i="2"/>
  <c r="E22" i="2"/>
  <c r="E27" i="2"/>
  <c r="E29" i="2"/>
  <c r="E30" i="2"/>
  <c r="E31" i="2"/>
  <c r="E32" i="2"/>
  <c r="E33" i="2"/>
  <c r="E28" i="2"/>
  <c r="E34" i="2"/>
  <c r="E36" i="2"/>
  <c r="E37" i="2"/>
  <c r="E38" i="2"/>
  <c r="E39" i="2"/>
  <c r="E40" i="2"/>
  <c r="E41" i="2"/>
  <c r="E42" i="2"/>
  <c r="E35" i="2"/>
  <c r="E48" i="2"/>
  <c r="E47" i="2"/>
  <c r="E45" i="2"/>
  <c r="E46" i="2"/>
  <c r="E50" i="2"/>
  <c r="E49" i="2"/>
  <c r="E52" i="2"/>
  <c r="E53" i="2"/>
  <c r="E54" i="2"/>
  <c r="E55" i="2"/>
  <c r="E56" i="2"/>
  <c r="E51" i="2"/>
  <c r="E57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58" i="2"/>
  <c r="E82" i="2"/>
  <c r="E84" i="2"/>
  <c r="E85" i="2"/>
  <c r="E86" i="2"/>
  <c r="E87" i="2"/>
  <c r="E83" i="2"/>
  <c r="E88" i="2"/>
  <c r="E90" i="2"/>
  <c r="E91" i="2"/>
  <c r="E92" i="2"/>
  <c r="E93" i="2"/>
  <c r="E89" i="2"/>
  <c r="E94" i="2"/>
  <c r="E96" i="2"/>
  <c r="E97" i="2"/>
  <c r="E95" i="2"/>
  <c r="E98" i="2"/>
  <c r="E100" i="2"/>
  <c r="E101" i="2"/>
  <c r="E102" i="2"/>
  <c r="E99" i="2"/>
  <c r="E104" i="2"/>
  <c r="E103" i="2"/>
  <c r="E108" i="2"/>
  <c r="E107" i="2"/>
  <c r="E106" i="2"/>
  <c r="E105" i="2"/>
  <c r="E110" i="2"/>
  <c r="E112" i="2"/>
  <c r="E113" i="2"/>
  <c r="E114" i="2"/>
  <c r="E115" i="2"/>
  <c r="E116" i="2"/>
  <c r="E117" i="2"/>
  <c r="E111" i="2"/>
  <c r="D99" i="2"/>
  <c r="D98" i="2" s="1"/>
  <c r="D95" i="2"/>
  <c r="D94" i="2" s="1"/>
  <c r="D88" i="2"/>
  <c r="D91" i="2"/>
  <c r="D89" i="2"/>
  <c r="D85" i="2"/>
  <c r="D82" i="2" s="1"/>
  <c r="D83" i="2"/>
  <c r="D75" i="2"/>
  <c r="D57" i="2"/>
  <c r="D65" i="2"/>
  <c r="D62" i="2"/>
  <c r="D58" i="2"/>
  <c r="D50" i="2"/>
  <c r="D55" i="2"/>
  <c r="D53" i="2"/>
  <c r="D51" i="2"/>
  <c r="D103" i="2"/>
  <c r="D104" i="2"/>
  <c r="D105" i="2"/>
  <c r="D107" i="2"/>
  <c r="D119" i="2"/>
  <c r="D118" i="2" s="1"/>
  <c r="D114" i="2"/>
  <c r="D111" i="2"/>
  <c r="D110" i="2" s="1"/>
  <c r="C103" i="2"/>
  <c r="C49" i="2"/>
  <c r="C45" i="2"/>
  <c r="C7" i="2"/>
  <c r="D47" i="2"/>
  <c r="D46" i="2" s="1"/>
  <c r="D45" i="2" s="1"/>
  <c r="D40" i="2"/>
  <c r="D38" i="2"/>
  <c r="D35" i="2"/>
  <c r="D34" i="2" s="1"/>
  <c r="D30" i="2"/>
  <c r="D28" i="2"/>
  <c r="D27" i="2" s="1"/>
  <c r="D25" i="2"/>
  <c r="D22" i="2"/>
  <c r="D19" i="2"/>
  <c r="D16" i="2"/>
  <c r="D9" i="2"/>
  <c r="B119" i="2"/>
  <c r="B118" i="2" s="1"/>
  <c r="B114" i="2"/>
  <c r="B111" i="2"/>
  <c r="B104" i="2"/>
  <c r="B99" i="2"/>
  <c r="B98" i="2" s="1"/>
  <c r="B101" i="2"/>
  <c r="B95" i="2"/>
  <c r="B94" i="2" s="1"/>
  <c r="B91" i="2"/>
  <c r="B89" i="2"/>
  <c r="B83" i="2"/>
  <c r="B85" i="2"/>
  <c r="B75" i="2"/>
  <c r="B65" i="2"/>
  <c r="B62" i="2"/>
  <c r="B58" i="2"/>
  <c r="B57" i="2" s="1"/>
  <c r="B55" i="2"/>
  <c r="B53" i="2"/>
  <c r="B51" i="2"/>
  <c r="B50" i="2" s="1"/>
  <c r="B47" i="2"/>
  <c r="B46" i="2" s="1"/>
  <c r="B45" i="2" s="1"/>
  <c r="B40" i="2"/>
  <c r="B38" i="2"/>
  <c r="B35" i="2"/>
  <c r="B34" i="2" s="1"/>
  <c r="B30" i="2"/>
  <c r="B28" i="2"/>
  <c r="B22" i="2"/>
  <c r="B25" i="2"/>
  <c r="B9" i="2"/>
  <c r="B19" i="2"/>
  <c r="B16" i="2"/>
  <c r="F21" i="1"/>
  <c r="F20" i="1"/>
  <c r="F19" i="1"/>
  <c r="F18" i="1"/>
  <c r="F17" i="1"/>
  <c r="F16" i="1"/>
  <c r="F15" i="1"/>
  <c r="E21" i="1"/>
  <c r="E20" i="1"/>
  <c r="E19" i="1"/>
  <c r="E18" i="1"/>
  <c r="E17" i="1"/>
  <c r="E16" i="1"/>
  <c r="E15" i="1"/>
  <c r="D45" i="1"/>
  <c r="D44" i="1"/>
  <c r="D42" i="1"/>
  <c r="E42" i="1" s="1"/>
  <c r="D41" i="1"/>
  <c r="D40" i="1"/>
  <c r="C45" i="1"/>
  <c r="C44" i="1"/>
  <c r="C46" i="1" s="1"/>
  <c r="C42" i="1"/>
  <c r="C41" i="1"/>
  <c r="C40" i="1"/>
  <c r="C43" i="1" s="1"/>
  <c r="B45" i="1"/>
  <c r="B44" i="1"/>
  <c r="B46" i="1" s="1"/>
  <c r="B42" i="1"/>
  <c r="B41" i="1"/>
  <c r="B40" i="1"/>
  <c r="B43" i="1" s="1"/>
  <c r="F28" i="1"/>
  <c r="E28" i="1"/>
  <c r="F34" i="1"/>
  <c r="E34" i="1"/>
  <c r="D29" i="1"/>
  <c r="C29" i="1"/>
  <c r="B29" i="1"/>
  <c r="D20" i="1"/>
  <c r="D17" i="1"/>
  <c r="D21" i="1" s="1"/>
  <c r="C20" i="1"/>
  <c r="C17" i="1"/>
  <c r="C21" i="1" s="1"/>
  <c r="C33" i="1" s="1"/>
  <c r="C35" i="1" s="1"/>
  <c r="B20" i="1"/>
  <c r="B17" i="1"/>
  <c r="B21" i="1" s="1"/>
  <c r="B33" i="1" s="1"/>
  <c r="B35" i="1" s="1"/>
  <c r="D14" i="8"/>
  <c r="D12" i="8"/>
  <c r="D11" i="8" s="1"/>
  <c r="C14" i="8"/>
  <c r="C12" i="8"/>
  <c r="C11" i="8" s="1"/>
  <c r="C25" i="3" l="1"/>
  <c r="F17" i="3"/>
  <c r="D16" i="3"/>
  <c r="E17" i="3"/>
  <c r="E44" i="3"/>
  <c r="C5" i="3"/>
  <c r="F26" i="3"/>
  <c r="E26" i="3"/>
  <c r="F22" i="3"/>
  <c r="E22" i="3"/>
  <c r="E8" i="3"/>
  <c r="F8" i="3"/>
  <c r="F6" i="3"/>
  <c r="E6" i="3"/>
  <c r="B5" i="3"/>
  <c r="F33" i="5"/>
  <c r="E33" i="5"/>
  <c r="F31" i="5"/>
  <c r="E31" i="5"/>
  <c r="F30" i="5"/>
  <c r="E28" i="5"/>
  <c r="D27" i="5"/>
  <c r="E18" i="5"/>
  <c r="D17" i="5"/>
  <c r="E15" i="5"/>
  <c r="D14" i="5"/>
  <c r="D9" i="5"/>
  <c r="E10" i="5"/>
  <c r="B13" i="5"/>
  <c r="B20" i="5" s="1"/>
  <c r="B30" i="5"/>
  <c r="E28" i="3"/>
  <c r="B25" i="3"/>
  <c r="D21" i="2"/>
  <c r="D8" i="2"/>
  <c r="D7" i="2" s="1"/>
  <c r="B110" i="2"/>
  <c r="B103" i="2" s="1"/>
  <c r="B8" i="2"/>
  <c r="B7" i="2" s="1"/>
  <c r="B82" i="2"/>
  <c r="B88" i="2"/>
  <c r="B21" i="2"/>
  <c r="B49" i="2"/>
  <c r="B27" i="2"/>
  <c r="D33" i="1"/>
  <c r="F45" i="1"/>
  <c r="E45" i="1"/>
  <c r="F44" i="1"/>
  <c r="E44" i="1"/>
  <c r="D46" i="1"/>
  <c r="F41" i="1"/>
  <c r="E41" i="1"/>
  <c r="F40" i="1"/>
  <c r="E40" i="1"/>
  <c r="D43" i="1"/>
  <c r="E29" i="1"/>
  <c r="F29" i="1"/>
  <c r="F16" i="3" l="1"/>
  <c r="E16" i="3"/>
  <c r="F5" i="3"/>
  <c r="E5" i="3"/>
  <c r="E25" i="3"/>
  <c r="F25" i="3"/>
  <c r="E27" i="5"/>
  <c r="D36" i="5"/>
  <c r="E17" i="5"/>
  <c r="F17" i="5"/>
  <c r="D13" i="5"/>
  <c r="E14" i="5"/>
  <c r="F14" i="5"/>
  <c r="E9" i="5"/>
  <c r="D8" i="5"/>
  <c r="E30" i="5"/>
  <c r="B36" i="5"/>
  <c r="D35" i="1"/>
  <c r="E35" i="1" s="1"/>
  <c r="F33" i="1"/>
  <c r="E33" i="1"/>
  <c r="E46" i="1"/>
  <c r="F46" i="1"/>
  <c r="E43" i="1"/>
  <c r="F43" i="1"/>
  <c r="D49" i="2"/>
  <c r="E36" i="5" l="1"/>
  <c r="F36" i="5"/>
  <c r="E13" i="5"/>
  <c r="F13" i="5"/>
  <c r="E8" i="5"/>
  <c r="D20" i="5"/>
  <c r="F20" i="5" l="1"/>
  <c r="E20" i="5"/>
</calcChain>
</file>

<file path=xl/sharedStrings.xml><?xml version="1.0" encoding="utf-8"?>
<sst xmlns="http://schemas.openxmlformats.org/spreadsheetml/2006/main" count="1584" uniqueCount="558">
  <si>
    <t/>
  </si>
  <si>
    <t>Račun / opis</t>
  </si>
  <si>
    <t>A. RAČUN PRIHODA I RASHODA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</si>
  <si>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</si>
  <si>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</si>
  <si>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</si>
  <si>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</si>
  <si>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</si>
  <si>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</si>
  <si>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</si>
  <si>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8 Primici od financijske imovine i zaduživanja</t>
  </si>
  <si>
    <t>5 Izdaci za financijsku imovinu i otplate zajmova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</si>
  <si>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</si>
  <si>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</si>
  <si>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</si>
  <si>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</si>
  <si>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</si>
  <si>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</si>
  <si>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</si>
  <si>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</si>
  <si>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</si>
  <si>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</si>
  <si>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</si>
  <si>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</si>
  <si>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</si>
  <si>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</si>
  <si>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</si>
  <si>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</si>
  <si>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635 Pomoći izravnanja za decentralizirane funkcije i fiskalnog izravnanja</t>
  </si>
  <si>
    <t>6351 Tekuće pomoći izravnanja za decentralizirane funkcije</t>
  </si>
  <si>
    <t>64 Prihodi od imovine</t>
  </si>
  <si>
    <t>641 Prihodi od financijske imovine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</si>
  <si>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</si>
  <si>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</si>
  <si>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</si>
  <si>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</si>
  <si>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</si>
  <si>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</si>
  <si>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</si>
  <si>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</si>
  <si>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</si>
  <si>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</si>
  <si>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</si>
  <si>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</si>
  <si>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</si>
  <si>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</si>
  <si>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</si>
  <si>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</si>
  <si>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</si>
  <si>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</si>
  <si>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</si>
  <si>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</si>
  <si>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</si>
  <si>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</si>
  <si>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</si>
  <si>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</si>
  <si>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</si>
  <si>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</si>
  <si>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</si>
  <si>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</si>
  <si>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</si>
  <si>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</si>
  <si>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</si>
  <si>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3223 Energija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</si>
  <si>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</si>
  <si>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</si>
  <si>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</si>
  <si>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</si>
  <si>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</si>
  <si>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</si>
  <si>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</si>
  <si>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</si>
  <si>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</si>
  <si>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</si>
  <si>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</si>
  <si>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</si>
  <si>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</si>
  <si>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</si>
  <si>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</si>
  <si>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</si>
  <si>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</si>
  <si>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</si>
  <si>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</si>
  <si>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</si>
  <si>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</si>
  <si>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</si>
  <si>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</si>
  <si>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</si>
  <si>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</si>
  <si>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</si>
  <si>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</si>
  <si>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3662 Kapitalne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</si>
  <si>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</si>
  <si>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</si>
  <si>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</si>
  <si>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</si>
  <si>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</si>
  <si>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</si>
  <si>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</si>
  <si>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</si>
  <si>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3821 Kapitalne donacije neprofitnim organizacijama</t>
  </si>
  <si>
    <t>41 Rashodi za nabavu neproizvedene dugotrajne imovine</t>
  </si>
  <si>
    <t>411 Materijalna imovina - prirodna bogatstva</t>
  </si>
  <si>
    <t>4111 Zemljište</t>
  </si>
  <si>
    <t>412 Nematerijalna imovina</t>
  </si>
  <si>
    <t>4123 Licence</t>
  </si>
  <si>
    <t>4124 Ostala prava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</si>
  <si>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</si>
  <si>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</si>
  <si>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</si>
  <si>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</si>
  <si>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</si>
  <si>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</si>
  <si>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</si>
  <si>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</si>
  <si>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45 Rashodi za dodatna ulaganja na nefinancijskoj imovini</t>
  </si>
  <si>
    <t>451 Dodatna ulaganja na građevinskim objektima</t>
  </si>
  <si>
    <t>4511 Dodatna ulaganja na građevinskim objektima</t>
  </si>
  <si>
    <t xml:space="preserve"> SVEUKUPNI PRIHODI</t>
  </si>
  <si>
    <t>Izvor 1. Opći prihodi i primici</t>
  </si>
  <si>
    <t>Izvor 1.1. Opći prihodi i primici</t>
  </si>
  <si>
    <t>Izvor 4. Prihodi za posebne namjene</t>
  </si>
  <si>
    <t>Izvor 4.2. Turistička pristojba</t>
  </si>
  <si>
    <t>Izvor 4.3. Komunalni doprinosi</t>
  </si>
  <si>
    <t>Izvor 4.4. Komunalne naknade</t>
  </si>
  <si>
    <t>Izvor 4.6. Koncesije/koncesijska odobrenja/dozvole pomorsko dobro</t>
  </si>
  <si>
    <t>Izvor 4.7. Zakup</t>
  </si>
  <si>
    <t>Izvor 4.8. Prihodi od sufinanciranja</t>
  </si>
  <si>
    <t>Izvor 4.9. Ostali prihodi po posebnim propisima</t>
  </si>
  <si>
    <t>Izvor 5. Pomoći</t>
  </si>
  <si>
    <t>Izvor 6. Donacije</t>
  </si>
  <si>
    <t>Izvor 6.3. Kapitalne donacije</t>
  </si>
  <si>
    <t>Izvor 7. Prihodi od prodaje ili zamjene nefinancijske imovine ...</t>
  </si>
  <si>
    <t>Izvor 7.1. Prihodi od prodaje ili zamjene nefinancijske imovine ...</t>
  </si>
  <si>
    <t xml:space="preserve"> SVEUKUPNI RASHODI</t>
  </si>
  <si>
    <t>Izvor 8. Namjenski primici</t>
  </si>
  <si>
    <t>84 Primici od zaduživanja</t>
  </si>
  <si>
    <t>8443 Primljeni krediti od tuzemnih kreditnih institucija izvan javnog sektora</t>
  </si>
  <si>
    <t>53 Izdaci za ulaganja u financijske instrumente - dionice i udjele u glavnici</t>
  </si>
  <si>
    <t>5321 Dionice i udjeli u glavnici trgovačkih društava u javnom sektoru</t>
  </si>
  <si>
    <t>54 Izdaci za otplatu glavnice primljenih kredita i zajmova</t>
  </si>
  <si>
    <t>5443 Otplata glavnice primljenih kredita od tuzemnih kreditnih institucija izvan javnog sektora</t>
  </si>
  <si>
    <t xml:space="preserve"> NETO FINANCIRANJE</t>
  </si>
  <si>
    <t xml:space="preserve"> UKUPNI PRIMICI</t>
  </si>
  <si>
    <t xml:space="preserve"> UKUPNI IZDACI</t>
  </si>
  <si>
    <t>RGP</t>
  </si>
  <si>
    <t>Opis</t>
  </si>
  <si>
    <t>UKUPNO RASHODI I IZDATCI</t>
  </si>
  <si>
    <t>Razdjel</t>
  </si>
  <si>
    <t>Glava</t>
  </si>
  <si>
    <t>Organizacijska klasifikacija</t>
  </si>
  <si>
    <t>Izvori</t>
  </si>
  <si>
    <t>Projekt/Aktivnost</t>
  </si>
  <si>
    <t>VRSTA RASHODA I IZDATAKA</t>
  </si>
  <si>
    <t>RAZDJEL 001 OPĆINSKO VIJEĆE I OPĆINSKI NAČELNIK</t>
  </si>
  <si>
    <t>GLAVA 00101 OPĆINSKO VIJEĆE I OPĆINSKI NAČELNIK</t>
  </si>
  <si>
    <t>1001</t>
  </si>
  <si>
    <t>Program: Općinsko vijeće i Općinski načelnik</t>
  </si>
  <si>
    <t>A100101</t>
  </si>
  <si>
    <t>Aktivnost: Naknade za rad predstavničkog tijela</t>
  </si>
  <si>
    <t>32</t>
  </si>
  <si>
    <t>Materijalni rashodi</t>
  </si>
  <si>
    <t>3291</t>
  </si>
  <si>
    <t>Naknade za rad predstavničkih i izvršnih tijela, povjerenstava i slično</t>
  </si>
  <si>
    <t>A100102</t>
  </si>
  <si>
    <t>Aktivnost: Naknade za rad izvršnih tijela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</si>
  <si>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</si>
  <si>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</si>
  <si>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</si>
  <si>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</si>
  <si>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</si>
  <si>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</si>
  <si>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</si>
  <si>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</si>
  <si>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</si>
  <si>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</si>
  <si>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A100103</t>
  </si>
  <si>
    <t>Aktivnost: Redovna djelatnost</t>
  </si>
  <si>
    <t>3293</t>
  </si>
  <si>
    <t>Reprezentacija</t>
  </si>
  <si>
    <t>3294</t>
  </si>
  <si>
    <t>Članarine i norme</t>
  </si>
  <si>
    <t>3299</t>
  </si>
  <si>
    <t>Ostali nespomenuti rashodi poslovanja</t>
  </si>
  <si>
    <t>A100104</t>
  </si>
  <si>
    <t>Aktivnost: Informiranje</t>
  </si>
  <si>
    <t>3233</t>
  </si>
  <si>
    <t>Usluge promidžbe i informiranja</t>
  </si>
  <si>
    <t>3237</t>
  </si>
  <si>
    <t>Intelektualne i osobne usluge</t>
  </si>
  <si>
    <t>A100105</t>
  </si>
  <si>
    <t>Aktivnost: Političke stranke i članovi vijeća izabrani s LGB</t>
  </si>
  <si>
    <t>38</t>
  </si>
  <si>
    <t>Rashodi za donacije, kazne, naknade šteta i kapitalne pomoći</t>
  </si>
  <si>
    <t>3811</t>
  </si>
  <si>
    <t>Tekuće donacije u novcu</t>
  </si>
  <si>
    <t>A100106</t>
  </si>
  <si>
    <t>Aktivnost: Obilježavanje Dana Općine Funtana - Sveti Bernardo</t>
  </si>
  <si>
    <t>A100107</t>
  </si>
  <si>
    <t>Aktivnost: Proračunska zaliha</t>
  </si>
  <si>
    <t>A100109</t>
  </si>
  <si>
    <t>Aktivnost: Obilježavanje proslave Praznika rada</t>
  </si>
  <si>
    <t>A100111</t>
  </si>
  <si>
    <t>Aktivnost: Ostale manifestacije</t>
  </si>
  <si>
    <t>RAZDJEL 002 JEDINSTVENI UPRAVNI ODJEL</t>
  </si>
  <si>
    <t>GLAVA 00202 JEDINSTVENI UPRAVNI ODJEL</t>
  </si>
  <si>
    <t>2001</t>
  </si>
  <si>
    <t>Program: Javna uprava i administracija</t>
  </si>
  <si>
    <t>A200101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</si>
  <si>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</si>
  <si>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</si>
  <si>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</si>
  <si>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</si>
  <si>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</si>
  <si>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</si>
  <si>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</si>
  <si>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</si>
  <si>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3231</t>
  </si>
  <si>
    <t>Usluge telefona, interneta, pošte i prijevoza</t>
  </si>
  <si>
    <t>3232</t>
  </si>
  <si>
    <t>Usluge tekućeg i investicijskog  održavanja</t>
  </si>
  <si>
    <t>3234</t>
  </si>
  <si>
    <t>Komunalne usluge</t>
  </si>
  <si>
    <t>3235</t>
  </si>
  <si>
    <t>Zakupnine i najamnine</t>
  </si>
  <si>
    <t>3236</t>
  </si>
  <si>
    <t>Zdravstvene i veterinarske usluge</t>
  </si>
  <si>
    <t>3238</t>
  </si>
  <si>
    <t>Računalne usluge</t>
  </si>
  <si>
    <t>3239</t>
  </si>
  <si>
    <t>Ostale usluge</t>
  </si>
  <si>
    <t>3292</t>
  </si>
  <si>
    <t>Premije osiguranja</t>
  </si>
  <si>
    <t>3295</t>
  </si>
  <si>
    <t>Pristojbe i naknade</t>
  </si>
  <si>
    <t>34</t>
  </si>
  <si>
    <t>Financijski rashodi</t>
  </si>
  <si>
    <t>3431</t>
  </si>
  <si>
    <t>Bankarske usluge i usluge platnog prometa</t>
  </si>
  <si>
    <t>3433</t>
  </si>
  <si>
    <t>Zatezne kamate</t>
  </si>
  <si>
    <t>K200102</t>
  </si>
  <si>
    <t>Kapitalni projekt: Nabava opreme</t>
  </si>
  <si>
    <t>41</t>
  </si>
  <si>
    <t>Rashodi za nabavu neproizvedene dugotrajne imovine</t>
  </si>
  <si>
    <t>4123</t>
  </si>
  <si>
    <t>Licence</t>
  </si>
  <si>
    <t>42</t>
  </si>
  <si>
    <t>Rashodi za nabavu proizvedene dugotrajne imovine</t>
  </si>
  <si>
    <t>4221</t>
  </si>
  <si>
    <t>Uredska oprema i namještaj</t>
  </si>
  <si>
    <t>K200104</t>
  </si>
  <si>
    <t>Kapitalni projekt: Rekonstrukcija 'stare škole' za društvenu i upravnu namjenu</t>
  </si>
  <si>
    <t>2002</t>
  </si>
  <si>
    <t>Program: Poticanje gospodarstva</t>
  </si>
  <si>
    <t>A200204</t>
  </si>
  <si>
    <t>Aktivnost: Lokalne akcijske grupe</t>
  </si>
  <si>
    <t>2003</t>
  </si>
  <si>
    <t>Program: Europski programi i fondovi</t>
  </si>
  <si>
    <t>A200301</t>
  </si>
  <si>
    <t>Aktivnost: Priprema projekata, pričuva za programe EU</t>
  </si>
  <si>
    <t>2004</t>
  </si>
  <si>
    <t>Program: Financijski poslovi</t>
  </si>
  <si>
    <t>A200402</t>
  </si>
  <si>
    <t>Aktivnost: Otplata kredita - rekonstrukcija 'Stare škole'</t>
  </si>
  <si>
    <t>3423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</si>
  <si>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</si>
  <si>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</si>
  <si>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</si>
  <si>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</si>
  <si>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A200403</t>
  </si>
  <si>
    <t>Aktivnost: Otplata kredita - uređenje plaže</t>
  </si>
  <si>
    <t>A200405</t>
  </si>
  <si>
    <t>Aktivnost: Otplata kredita - nerazvrstane ceste</t>
  </si>
  <si>
    <t>2005</t>
  </si>
  <si>
    <t>Program: Upravljanje imovinom</t>
  </si>
  <si>
    <t>A200501</t>
  </si>
  <si>
    <t>3001</t>
  </si>
  <si>
    <t>Program: Predškolski odgoj i naobrazba</t>
  </si>
  <si>
    <t>A300101</t>
  </si>
  <si>
    <t>Aktivnost: DV Tići Vrsar - Područni odjel Funtana</t>
  </si>
  <si>
    <t>36</t>
  </si>
  <si>
    <t>Pomoći dane u inozemstvo i unutar općeg proračuna</t>
  </si>
  <si>
    <t>3661</t>
  </si>
  <si>
    <t>Tekuće pomoći proračunskim korisnicima drugih proračuna</t>
  </si>
  <si>
    <t>3002</t>
  </si>
  <si>
    <t>Program: Školstvo i obrazovanje</t>
  </si>
  <si>
    <t>A300201</t>
  </si>
  <si>
    <t>Aktivnost: OŠ Vladimira Nazora Vrsar</t>
  </si>
  <si>
    <t>3662</t>
  </si>
  <si>
    <t>Kapitalne pomoći proračunskim korisnicima drugih proračuna</t>
  </si>
  <si>
    <t>A300202</t>
  </si>
  <si>
    <t>Aktivnost: Umjetnička škola Poreč</t>
  </si>
  <si>
    <t>A300203</t>
  </si>
  <si>
    <t>Aktivnost: Sufinanciranje školskih udžbenika</t>
  </si>
  <si>
    <t>37</t>
  </si>
  <si>
    <t>Naknade građanima i kućanstvima na temelju osiguranja i druge naknade</t>
  </si>
  <si>
    <t>A300204</t>
  </si>
  <si>
    <t>Aktivnost: Sufinanciranje prijevoza učenika</t>
  </si>
  <si>
    <t>3721</t>
  </si>
  <si>
    <t>Naknade građanima i kućanstvima u novcu</t>
  </si>
  <si>
    <t>A300205</t>
  </si>
  <si>
    <t>Aktivnost: Stipendije</t>
  </si>
  <si>
    <t>A300206</t>
  </si>
  <si>
    <t>Aktivnost: Poticanje ustanova i udruga u obrazovanju</t>
  </si>
  <si>
    <t>3003</t>
  </si>
  <si>
    <t>Program: Kultura</t>
  </si>
  <si>
    <t>A300301</t>
  </si>
  <si>
    <t>Aktivnost: Poticanje ustanova i udruga u kulturi</t>
  </si>
  <si>
    <t>A300302</t>
  </si>
  <si>
    <t>Aktivnost: Održavanje kulturnih objekata</t>
  </si>
  <si>
    <t>A300303</t>
  </si>
  <si>
    <t>Aktivnost: Ostale potrebe u kulturi</t>
  </si>
  <si>
    <t>3004</t>
  </si>
  <si>
    <t>Program: Sport i rekreacija</t>
  </si>
  <si>
    <t>A300401</t>
  </si>
  <si>
    <t>Aktivnost: Sport i rekreacija</t>
  </si>
  <si>
    <t>A300402</t>
  </si>
  <si>
    <t>Aktivnost: Poticanje sportskih udruga</t>
  </si>
  <si>
    <t>A300404</t>
  </si>
  <si>
    <t>Aktivnost: Ostale potrebe u sportu i rekreaciji</t>
  </si>
  <si>
    <t>3005</t>
  </si>
  <si>
    <t>Program: Socijalna skrb</t>
  </si>
  <si>
    <t>A300502</t>
  </si>
  <si>
    <t>Aktivnost: Poticanje ustanova i udruga socijalnog karaktera</t>
  </si>
  <si>
    <t>A300503</t>
  </si>
  <si>
    <t>Aktivnost: Naknade troškova stanovanja</t>
  </si>
  <si>
    <t>A300504</t>
  </si>
  <si>
    <t>Aktivnost: Naknade za novorođenče</t>
  </si>
  <si>
    <t>A300505</t>
  </si>
  <si>
    <t>Aktivnost: Troškovi boravka u vrtiću i jaslicama</t>
  </si>
  <si>
    <t>3722</t>
  </si>
  <si>
    <t>Naknade građanima i kućanstvima u naravi</t>
  </si>
  <si>
    <t>A300506</t>
  </si>
  <si>
    <t>Aktivnost: Topli obrok učenika</t>
  </si>
  <si>
    <t>A300507</t>
  </si>
  <si>
    <t>Aktivnost: Sufinanciranje smještaja korisnika domova za starije i nemoćne</t>
  </si>
  <si>
    <t>A300508</t>
  </si>
  <si>
    <t>Aktivnost: Pomoć umirovljenicima</t>
  </si>
  <si>
    <t>A300509</t>
  </si>
  <si>
    <t>Aktivnost: Ostale naknade prema socijalnom programu</t>
  </si>
  <si>
    <t>A300510</t>
  </si>
  <si>
    <t>Aktivnost: Ostale potrebe u socijalnoj skrbi</t>
  </si>
  <si>
    <t>3631</t>
  </si>
  <si>
    <t>Tekuće pomoći drugom proračunu i izvanproračunskim korisnicima</t>
  </si>
  <si>
    <t>3006</t>
  </si>
  <si>
    <t>Program: Civilno društvo i ostale društvene potrebe</t>
  </si>
  <si>
    <t>A300602</t>
  </si>
  <si>
    <t>Aktivnost: Ostale društvene potrebe</t>
  </si>
  <si>
    <t>K300601</t>
  </si>
  <si>
    <t>Kapitalni projekt: Spomenik braniteljima Domovinskog rata</t>
  </si>
  <si>
    <t>45</t>
  </si>
  <si>
    <t>Rashodi za dodatna ulaganja na nefinancijskoj imovini</t>
  </si>
  <si>
    <t>4101</t>
  </si>
  <si>
    <t>Program: Održavanje komunalne infrastrukture</t>
  </si>
  <si>
    <t>A410111</t>
  </si>
  <si>
    <t>Aktivnost: Održavanje nerazvrstanih cesta</t>
  </si>
  <si>
    <t>A410121</t>
  </si>
  <si>
    <t>A410122</t>
  </si>
  <si>
    <t>Aktivnost: Održavanje javnih plaža</t>
  </si>
  <si>
    <t>A410131</t>
  </si>
  <si>
    <t>Aktivnost: Održavanje građevina javne odvodnje oborinskih voda</t>
  </si>
  <si>
    <t>A410141</t>
  </si>
  <si>
    <t>Aktivnost: Održavanje javnih zelenih površina</t>
  </si>
  <si>
    <t>A410151</t>
  </si>
  <si>
    <t>Aktivnost: Održavanje građevina, uređaja i predmeta javne namjene</t>
  </si>
  <si>
    <t>A410152</t>
  </si>
  <si>
    <t>Aktivnost: Održavanje objekata</t>
  </si>
  <si>
    <t>A410153</t>
  </si>
  <si>
    <t>Aktivnost: Održavanje objekata za gospodarenje otpadom</t>
  </si>
  <si>
    <t>A410161</t>
  </si>
  <si>
    <t>Aktivnost: Održavanje groblja</t>
  </si>
  <si>
    <t>A410171</t>
  </si>
  <si>
    <t>Aktivnost: Održavanje čistoće javnih površina</t>
  </si>
  <si>
    <t>A410181</t>
  </si>
  <si>
    <t>Aktivnost: Održavanje javne rasvjete</t>
  </si>
  <si>
    <t>A410182</t>
  </si>
  <si>
    <t>Aktivnost: Električna energija za rasvjetljavanje površina javne namjene</t>
  </si>
  <si>
    <t>A410191</t>
  </si>
  <si>
    <t>Aktivnost: Deratizacija, dezinfekcija i dezinsekcija</t>
  </si>
  <si>
    <t>A410192</t>
  </si>
  <si>
    <t>Aktivnost: Veterinarsko higijeničarska služba</t>
  </si>
  <si>
    <t>5101</t>
  </si>
  <si>
    <t>Program: Nerazvrstane ceste</t>
  </si>
  <si>
    <t>K510101</t>
  </si>
  <si>
    <t>Kapitalni projekt: Izgradnja/rekonstrukcija cesta</t>
  </si>
  <si>
    <t>4111</t>
  </si>
  <si>
    <t>Zemljište</t>
  </si>
  <si>
    <t>4213</t>
  </si>
  <si>
    <t>Ceste, željeznice i ostali prometni objekti</t>
  </si>
  <si>
    <t>K510102</t>
  </si>
  <si>
    <t>Kapitalni projekt: Prometnica Tržnica - AC Puntica</t>
  </si>
  <si>
    <t>K510103</t>
  </si>
  <si>
    <t>Kapitalni projekt: Prometnica Tržnica - AC Puntica uz kanal</t>
  </si>
  <si>
    <t>K510104</t>
  </si>
  <si>
    <t>Kapitalni projekt: Prometnica Zad Kaštela</t>
  </si>
  <si>
    <t>K510106</t>
  </si>
  <si>
    <t>Kapitalni projekt: Prometnica AC Bijela Uvala - AC Polidor - DC75</t>
  </si>
  <si>
    <t>K510107</t>
  </si>
  <si>
    <t>Kapitalni projekt: Prometnica Vala - sjeveroistočni krak Dalmatinske ulice</t>
  </si>
  <si>
    <t>K510108</t>
  </si>
  <si>
    <t>Kapitalni projekt: Prometnica Zad Kaštela - Kortina - ogranak prema Istra kampu</t>
  </si>
  <si>
    <t>K510109</t>
  </si>
  <si>
    <t>K510111</t>
  </si>
  <si>
    <t>Kapitalni projekt: Parkiralište planske oznake 25-19</t>
  </si>
  <si>
    <t>K510113</t>
  </si>
  <si>
    <t>Kapitalni projekt: Prometnica u dijelu Dalmatinske ulice spoj na Lahe</t>
  </si>
  <si>
    <t>5102</t>
  </si>
  <si>
    <t>Program: Javne površine na kojima nije dopušten promet motornim vozilima</t>
  </si>
  <si>
    <t>K510201</t>
  </si>
  <si>
    <t>Kapitalni projekt: Javne površine</t>
  </si>
  <si>
    <t>K510204</t>
  </si>
  <si>
    <t>Kapitalni projekt: Utok u more bujice Funtana</t>
  </si>
  <si>
    <t>4124</t>
  </si>
  <si>
    <t>Ostala prava</t>
  </si>
  <si>
    <t>5103</t>
  </si>
  <si>
    <t>Program: Javne zelene površine</t>
  </si>
  <si>
    <t>K510302</t>
  </si>
  <si>
    <t>Kapitalni projekt: Dječja igrališta</t>
  </si>
  <si>
    <t>4227</t>
  </si>
  <si>
    <t>Uređaji, strojevi i oprema za ostale namjene</t>
  </si>
  <si>
    <t>5104</t>
  </si>
  <si>
    <t>Program: Građevine, uređaji i predmeti javne namjene</t>
  </si>
  <si>
    <t>K510401</t>
  </si>
  <si>
    <t>Kapitalni projekt: Urbana oprema</t>
  </si>
  <si>
    <t>K510402</t>
  </si>
  <si>
    <t>Kapitalni projekt: Građevine, uređaji i predmeti za gospodarenje otpadom</t>
  </si>
  <si>
    <t>53</t>
  </si>
  <si>
    <t>Izdaci za ulaganja u financijske instrumente - dionice i udjele u glavnici</t>
  </si>
  <si>
    <t>5321</t>
  </si>
  <si>
    <t>Dionice i udjeli u glavnici trgovačkih društava u javnom sektoru</t>
  </si>
  <si>
    <t>5105</t>
  </si>
  <si>
    <t>Program: Javna rasvjeta</t>
  </si>
  <si>
    <t>K510501</t>
  </si>
  <si>
    <t>Kapitalni projekt: Javna rasvjeta</t>
  </si>
  <si>
    <t>6001</t>
  </si>
  <si>
    <t>Program: Prostorno uređenje</t>
  </si>
  <si>
    <t>K600102</t>
  </si>
  <si>
    <t>Kapitalni projekt: Izmjene i dopune PPUO Funtana</t>
  </si>
  <si>
    <t>K600107</t>
  </si>
  <si>
    <t xml:space="preserve">Kapitalni projekt: Izrada prostornih planova nove generacije </t>
  </si>
  <si>
    <t>7001</t>
  </si>
  <si>
    <t>Program: Protupožarna zaštita</t>
  </si>
  <si>
    <t>A700101</t>
  </si>
  <si>
    <t>Aktivnost: Redovna djelatnost JVP-CZP</t>
  </si>
  <si>
    <t>A700102</t>
  </si>
  <si>
    <t>Aktivnost: Redovna djelatnost vatrogasnih zajednica</t>
  </si>
  <si>
    <t>7002</t>
  </si>
  <si>
    <t>Program: Civilna zaštita</t>
  </si>
  <si>
    <t>A700201</t>
  </si>
  <si>
    <t>Aktivnost: Redovna djelatnost civilne zaštite</t>
  </si>
  <si>
    <t>A. SAŽETAK RAČUNA PRIHODA I RASHODA</t>
  </si>
  <si>
    <t>B. SAŽETAK RAČUNA FINANCIRANJA</t>
  </si>
  <si>
    <t xml:space="preserve">C. RASPOLOŽIVA SREDSTVA IZ PRETHODNIH GODINA </t>
  </si>
  <si>
    <t>UKUPNI PRIHODI</t>
  </si>
  <si>
    <t>VIŠAK PRIHODA IZ PRETHODNIH GODINA</t>
  </si>
  <si>
    <t>PRIMICI OD FINANCISJKE IMOVINE I ZADUŽIVANJA</t>
  </si>
  <si>
    <t>UKUPNO RASPOLOŽIVA SREDSTVA</t>
  </si>
  <si>
    <t>UKUPNI RASHODI</t>
  </si>
  <si>
    <t>IZDACI ZA FINANCISJKU IMOVINU I OTPLATU ZAJMOVA</t>
  </si>
  <si>
    <t>UKUPNO RASPOREĐENA SREDSTVA</t>
  </si>
  <si>
    <t>REKAPITULACIJA</t>
  </si>
  <si>
    <t>POLUGODIŠNJI IZVJEŠTAJ O IZVRŠENJU
PRORAČUNA OPĆINE FUNTANA - FONTANE ZA 2026. GODINU</t>
  </si>
  <si>
    <t>I. OPĆI DIO</t>
  </si>
  <si>
    <t>Članak 1.</t>
  </si>
  <si>
    <t xml:space="preserve">Polugodišnji izvještaj o izvršenju Proračuna Općine Funtana - Fontane za 2026. godinu sadrži:   </t>
  </si>
  <si>
    <t>Izvršenje 
01-06/2025</t>
  </si>
  <si>
    <t>Indeks  
4/2</t>
  </si>
  <si>
    <t>Indeks  
4/3</t>
  </si>
  <si>
    <t>Izvorni plan 
01-12/2026</t>
  </si>
  <si>
    <t>Izvršenje 
01-06/2026</t>
  </si>
  <si>
    <t>Članak 2.</t>
  </si>
  <si>
    <t xml:space="preserve">VIŠAK / MANJAK + NETO FINANCIRANJE </t>
  </si>
  <si>
    <t xml:space="preserve">Raspoloživa sredstva iz prethodnih godina </t>
  </si>
  <si>
    <t xml:space="preserve">UKUPAN VIŠAK / MANJAK </t>
  </si>
  <si>
    <t>Prihodi i rashodi te primici i izdaci utvrđeni u Računu prihoda i rashoda i Računu financiranja za 2026. godinu, ostvareni su kako slijedi:</t>
  </si>
  <si>
    <t>1. PRIHODI I RASHODI PREMA EKONOMSKOJ KLASIFIKACIJI</t>
  </si>
  <si>
    <t>2. PRIHODI I RASHODI PREMA IZVORIMA FINANCIRANJA</t>
  </si>
  <si>
    <t>SVEUKUPNI RASHODI</t>
  </si>
  <si>
    <t>3. RASHODI PREMA FUNKCIJSKOJ KLASIFIKACIJI</t>
  </si>
  <si>
    <t>01 Opće javne usluge</t>
  </si>
  <si>
    <t>013 Opće usluge</t>
  </si>
  <si>
    <t>015 Istraživanje i razvoj: Opće javne usluge</t>
  </si>
  <si>
    <t>017 Transakcije vezane za javni dug</t>
  </si>
  <si>
    <t>03 Javni red i sigurnost</t>
  </si>
  <si>
    <t>032 Usluge protupožarne zaštite</t>
  </si>
  <si>
    <t>036 Rashodi za javni red i sigurnost koji nisu drugdje svrstani</t>
  </si>
  <si>
    <t>04 Ekonomski poslovi</t>
  </si>
  <si>
    <t>041 Opći ekonomski, trgovački i poslovi vezani uz rad</t>
  </si>
  <si>
    <t>042 Poljoprivreda, šumarstvo, ribarstvo i lov</t>
  </si>
  <si>
    <t>045 Promet</t>
  </si>
  <si>
    <t>05 Zaštita okoliša</t>
  </si>
  <si>
    <t>056 Poslovi i usluge zaštite okoliša koji nisu drugdje svrstani</t>
  </si>
  <si>
    <t>06 Usluge unapređenja stanovanja i zajednice</t>
  </si>
  <si>
    <t>062 Razvoj zajednice</t>
  </si>
  <si>
    <t>064 Ulična rasvjeta</t>
  </si>
  <si>
    <t>07 Zdravstvo</t>
  </si>
  <si>
    <t>076 Poslovi i usluge zdravstva koji nisu drugdje svrstani</t>
  </si>
  <si>
    <t>08 Rekreacija, kultura i religija</t>
  </si>
  <si>
    <t>081 Službe rekreacije i sporta</t>
  </si>
  <si>
    <t>082 Službe kulture</t>
  </si>
  <si>
    <t>084 Religijske i druge službe zajednice</t>
  </si>
  <si>
    <t>09 Obrazovanje</t>
  </si>
  <si>
    <t>091 Predškolsko i osnovno obrazovanje</t>
  </si>
  <si>
    <t>092 Srednjoškolsko  obrazovanje</t>
  </si>
  <si>
    <t>094 Visoka naobrazba</t>
  </si>
  <si>
    <t>095 Obrazovanje koje se ne može definirati po stupnju</t>
  </si>
  <si>
    <t>096 Dodatne usluge u obrazovanju</t>
  </si>
  <si>
    <t>10 Socijalna zaštita</t>
  </si>
  <si>
    <t>104 Obitelj i djeca</t>
  </si>
  <si>
    <t>109 Aktivnosti socijalne zaštite koje nisu drugdje svrstane</t>
  </si>
  <si>
    <t>B. RAČUN FINANCIRANJA</t>
  </si>
  <si>
    <t>1. RAČUN FINANCIRANJA PREMA EKONOMSKOJ KLASIFIKACIJI</t>
  </si>
  <si>
    <t xml:space="preserve">2. RAČUN FINANCIRANJA PREMA IZVORIMA </t>
  </si>
  <si>
    <t xml:space="preserve">Indeks  
4/3 </t>
  </si>
  <si>
    <t>2. IZVRŠENJE PO PROGRAMSKOJ KLASIFIKACIJI</t>
  </si>
  <si>
    <t>Indeks 
4/3</t>
  </si>
  <si>
    <t>001 OPĆINSKO VIJEĆE I OPĆINSKI NAČELNIK</t>
  </si>
  <si>
    <t>00101 OPĆINSKO VIJEĆE I OPĆINSKI NAČELNIK</t>
  </si>
  <si>
    <t>002 JEDINSTVENI UPRAVNI ODJEL</t>
  </si>
  <si>
    <t>00202 JEDINSTVENI UPRAVNI ODJEL</t>
  </si>
  <si>
    <t>II. POSEBAN DIO</t>
  </si>
  <si>
    <t xml:space="preserve">Članak 3. </t>
  </si>
  <si>
    <t>1. IZVRŠENJE PO ORGANIZACIJSKOJ KLASIFIKACIJI</t>
  </si>
  <si>
    <t>Izvršenje rashoda i izdataka za razdoblje od 01. siječnja do 30. lipnja 2026. godine u ukupnom iznosu od 2.216.039,31 eura utvrđuju se po organizacijskoj i programskoj klasifikaciji u posebnom dijelu proračuna Općine Funtana - Fontane kako slijedi:</t>
  </si>
  <si>
    <t>III. PRIJELAZNE I ZAKLJUČNE ODREDBE</t>
  </si>
  <si>
    <t>Članak 4.</t>
  </si>
  <si>
    <t>Članak 5.</t>
  </si>
  <si>
    <t>OPĆINSKO VIJEĆE OPĆINE FUNTANA-FONTANE</t>
  </si>
  <si>
    <t>PREDSJEDNIK OPĆINSKOG VIJEĆA</t>
  </si>
  <si>
    <t xml:space="preserve">Sastavni dio ovog izvještaja je Obrazloženje općeg dijela polugodišnjeg izvještaja o izvršenju Proračuna Općine Funtana - Fontane za razdoblje od 01. siječnja do 30. lipnja 2026. godine, te posebni izvještaji: Izvještaj o korištenju proračunske zalihe, Izvještaj o zaduživanju na domaćem i stranom tržištu novca i kapitala i Izvještaj o danim jamstvima i plaćanjima po protestiranim jamstvima. </t>
  </si>
  <si>
    <t>Ovaj Polugodišnji izvještaj o izvršenju Proračuna Općine Funtana - Fontane za razdoblje od 01. siječnja do 30. lipnja 2026. godine stupa na snagu prvoga dana od dana objave u "Službenom glasniku Opićne Funtana".</t>
  </si>
  <si>
    <t>KLASA: 400-01/26-01/10</t>
  </si>
  <si>
    <t>Izvorni plan
01-12/2026</t>
  </si>
  <si>
    <t xml:space="preserve">Izvor 810 Namjenski primici od zaduživanja - ostali </t>
  </si>
  <si>
    <t xml:space="preserve">Izvor 50 Pomoći iz državnog proračuna </t>
  </si>
  <si>
    <t xml:space="preserve">Izvor 564 Fond za pomorstvo, ribarstvo i akvakulturu </t>
  </si>
  <si>
    <t>Izvor 565 Europski i poljoprivredni fond za ruralni razvoj</t>
  </si>
  <si>
    <t>Izvor 50 Pomoći iz državnog proračuna</t>
  </si>
  <si>
    <t>Izvor 564 Fond za pomorstvo, ribarstvo i akvakulturu</t>
  </si>
  <si>
    <t>Izvor 565 Europski poljoprivredni fond za ruralni razvoj</t>
  </si>
  <si>
    <t>65 Prihodi od upravnih i administrativnih pristojbi, pristojbi po posebnim propisima i
 naknada</t>
  </si>
  <si>
    <t>66 Prihodi od prodaje proizvoda i robe te pruženih usluga, prihodi od donacija te povrati po protestiranim jamstvima</t>
  </si>
  <si>
    <t xml:space="preserve">3423 Kamate za primljene kredite i zajmove od kreditnih i ostalih financijskih institucija izvan javnog sektora </t>
  </si>
  <si>
    <t xml:space="preserve">6332 Kapitalne pomoći proračunu i izvanproračunskim korisnicima iz drugih proračuna </t>
  </si>
  <si>
    <t>066 Rashodi vezani za stanovanje i kom. pogodnosti koji nisu 
drugdje svrstani</t>
  </si>
  <si>
    <t>011 Izvršna  i zakonodavna tijela, financijski i fiskalni poslovi, 
vanjski poslovi</t>
  </si>
  <si>
    <t>Kamate za primljene kredite i zajmove od kreditnih i ostalih financijskih institucija izvan 
javnog sektora</t>
  </si>
  <si>
    <t>Kamate za primljene kredite i zajmove od kreditnih i ostalih financijskih institucija izvan 
javnog selktora</t>
  </si>
  <si>
    <t>844 Primljeni krediti i zajmovi od kreditnih i ostalih financijskih institucija izvan 
javnog sektora</t>
  </si>
  <si>
    <t>532 Izdaci za ulaganja u dionice i udjele u glavnici trgovačkih društava u javnom 
sektoru</t>
  </si>
  <si>
    <t>544 Otplata glavnice primljenih kredita i zajmova od kreditnih i ostalih financijskih 
institucija izvan javnog sektora</t>
  </si>
  <si>
    <t>Kapitalni projekt: Prometnica Bernarda Borisia - Frane Blečića - ogranak prema 
Ribarskoj</t>
  </si>
  <si>
    <t>Aktivnost: Održavanje javnih površina na kojima nije dopušten promet motornim 
vozilima</t>
  </si>
  <si>
    <t>Temeljem odredbi članka 88. Zakona o proračunu ("Narodne novine", broj  144/21), Pravilnika o polugodišnjem i godišnjem izvještaju o izvršenju proračuna i financijskog plana ("Narodne novine", broj 85/2023) i članka 40. Statuta Općine Funtana - Fontane ("Službeni glasnik Općine Funtana", broj 2/13, 4/15, 5/18, 3/21 i 2/23), Općinsko vijeće Općine Funtana - Fontane na sjednici održanoj dana 30. rujna 2026. godine, donosi:</t>
  </si>
  <si>
    <t>URBROJ: 2163-16-02/20-26-3</t>
  </si>
  <si>
    <t xml:space="preserve">Funtana - Fontane, 30. rujna 2026. godine </t>
  </si>
  <si>
    <t xml:space="preserve">Igor Žiković, v.r.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</si>
</sst>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3" x14ac:knownFonts="1">
    <font>
      <sz val="11"/>
      <color indexed="8"/>
      <name val="Aptos Narrow"/>
      <family val="2"/>
      <scheme val="minor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rgb="FFC0000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2" borderId="1"/>
  </cellStyleXfs>
  <cellXfs count="122">
    <xf numFmtId="0" fontId="0" fillId="0" borderId="0" xfId="0"/>
    <xf numFmtId="49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" fontId="5" fillId="2" borderId="1" xfId="0" applyNumberFormat="1" applyFont="1" applyFill="1" applyBorder="1" applyAlignment="1">
      <alignment horizontal="right"/>
    </xf>
    <xf numFmtId="0" fontId="1" fillId="0" borderId="0" xfId="0" applyFont="1"/>
    <xf numFmtId="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/>
    </xf>
    <xf numFmtId="4" fontId="4" fillId="2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4" fontId="6" fillId="0" borderId="1" xfId="0" applyNumberFormat="1" applyFont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7" fillId="7" borderId="1" xfId="0" applyFont="1" applyFill="1" applyBorder="1"/>
    <xf numFmtId="4" fontId="7" fillId="7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4" fontId="1" fillId="4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left"/>
    </xf>
    <xf numFmtId="4" fontId="1" fillId="6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9" fillId="0" borderId="0" xfId="0" applyFont="1"/>
    <xf numFmtId="4" fontId="1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10" fillId="7" borderId="1" xfId="0" applyNumberFormat="1" applyFont="1" applyFill="1" applyBorder="1" applyAlignment="1">
      <alignment horizontal="right"/>
    </xf>
    <xf numFmtId="0" fontId="11" fillId="0" borderId="0" xfId="0" applyFont="1"/>
    <xf numFmtId="0" fontId="2" fillId="8" borderId="3" xfId="0" applyFont="1" applyFill="1" applyBorder="1" applyAlignment="1">
      <alignment horizontal="center"/>
    </xf>
    <xf numFmtId="0" fontId="1" fillId="2" borderId="1" xfId="1" applyFont="1" applyAlignment="1">
      <alignment horizontal="left"/>
    </xf>
    <xf numFmtId="4" fontId="4" fillId="2" borderId="1" xfId="0" applyNumberFormat="1" applyFont="1" applyFill="1" applyBorder="1" applyAlignment="1">
      <alignment horizontal="left"/>
    </xf>
    <xf numFmtId="4" fontId="4" fillId="0" borderId="0" xfId="0" applyNumberFormat="1" applyFont="1"/>
    <xf numFmtId="4" fontId="4" fillId="0" borderId="1" xfId="0" applyNumberFormat="1" applyFont="1" applyBorder="1"/>
    <xf numFmtId="4" fontId="4" fillId="0" borderId="6" xfId="0" applyNumberFormat="1" applyFont="1" applyBorder="1"/>
    <xf numFmtId="4" fontId="4" fillId="0" borderId="8" xfId="0" applyNumberFormat="1" applyFont="1" applyBorder="1"/>
    <xf numFmtId="4" fontId="4" fillId="0" borderId="10" xfId="0" applyNumberFormat="1" applyFont="1" applyBorder="1"/>
    <xf numFmtId="4" fontId="6" fillId="0" borderId="3" xfId="0" applyNumberFormat="1" applyFont="1" applyBorder="1"/>
    <xf numFmtId="4" fontId="6" fillId="0" borderId="4" xfId="0" applyNumberFormat="1" applyFont="1" applyBorder="1"/>
    <xf numFmtId="0" fontId="1" fillId="0" borderId="7" xfId="0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0" fontId="1" fillId="0" borderId="11" xfId="0" applyFont="1" applyBorder="1" applyAlignment="1">
      <alignment vertical="center"/>
    </xf>
    <xf numFmtId="4" fontId="1" fillId="0" borderId="5" xfId="0" applyNumberFormat="1" applyFont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1" fillId="0" borderId="2" xfId="0" applyFont="1" applyBorder="1"/>
    <xf numFmtId="4" fontId="1" fillId="2" borderId="3" xfId="0" applyNumberFormat="1" applyFont="1" applyFill="1" applyBorder="1" applyAlignment="1">
      <alignment horizontal="right"/>
    </xf>
    <xf numFmtId="4" fontId="1" fillId="2" borderId="4" xfId="0" applyNumberFormat="1" applyFont="1" applyFill="1" applyBorder="1" applyAlignment="1">
      <alignment horizontal="right"/>
    </xf>
    <xf numFmtId="0" fontId="5" fillId="0" borderId="7" xfId="0" applyFont="1" applyBorder="1"/>
    <xf numFmtId="4" fontId="5" fillId="2" borderId="6" xfId="0" applyNumberFormat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/>
    </xf>
    <xf numFmtId="0" fontId="5" fillId="0" borderId="9" xfId="0" applyFont="1" applyBorder="1"/>
    <xf numFmtId="4" fontId="5" fillId="2" borderId="10" xfId="0" applyNumberFormat="1" applyFont="1" applyFill="1" applyBorder="1" applyAlignment="1">
      <alignment horizontal="right"/>
    </xf>
    <xf numFmtId="0" fontId="1" fillId="0" borderId="11" xfId="0" applyFont="1" applyBorder="1"/>
    <xf numFmtId="4" fontId="1" fillId="2" borderId="5" xfId="0" applyNumberFormat="1" applyFont="1" applyFill="1" applyBorder="1" applyAlignment="1">
      <alignment horizontal="right"/>
    </xf>
    <xf numFmtId="4" fontId="1" fillId="2" borderId="12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wrapText="1"/>
    </xf>
    <xf numFmtId="0" fontId="10" fillId="7" borderId="1" xfId="0" applyFont="1" applyFill="1" applyBorder="1"/>
    <xf numFmtId="4" fontId="10" fillId="7" borderId="1" xfId="0" applyNumberFormat="1" applyFont="1" applyFill="1" applyBorder="1" applyAlignment="1">
      <alignment horizontal="right" vertical="center" wrapText="1"/>
    </xf>
    <xf numFmtId="4" fontId="10" fillId="7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0" fontId="5" fillId="0" borderId="1" xfId="0" applyFont="1" applyBorder="1"/>
    <xf numFmtId="4" fontId="1" fillId="5" borderId="1" xfId="0" applyNumberFormat="1" applyFont="1" applyFill="1" applyBorder="1" applyAlignment="1">
      <alignment horizontal="right"/>
    </xf>
    <xf numFmtId="0" fontId="10" fillId="7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4" fontId="5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1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justify" vertical="justify"/>
    </xf>
    <xf numFmtId="0" fontId="10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/>
    </xf>
    <xf numFmtId="49" fontId="1" fillId="2" borderId="1" xfId="1" applyNumberFormat="1" applyFont="1" applyAlignment="1">
      <alignment horizontal="center" vertical="center" wrapText="1"/>
    </xf>
    <xf numFmtId="0" fontId="1" fillId="2" borderId="1" xfId="1" applyFont="1" applyAlignment="1">
      <alignment horizontal="center" vertical="center"/>
    </xf>
    <xf numFmtId="0" fontId="4" fillId="0" borderId="0" xfId="0" applyFont="1" applyAlignment="1">
      <alignment horizontal="justify" vertical="justify"/>
    </xf>
  </cellXfs>
  <cellStyles count="2">
    <cellStyle name="Normalno" xfId="0" builtinId="0"/>
    <cellStyle name="Normalno 2" xfId="1" xr:uid="{0C0F5D6B-A4FE-43FF-BED0-AB8D20010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80" zoomScaleNormal="80" workbookViewId="0">
      <selection activeCell="A3" sqref="A3:F3"/>
    </sheetView>
  </sheetViews>
  <sheetFormatPr defaultColWidth="9.109375" defaultRowHeight="13.8" x14ac:dyDescent="0.25"/>
  <cols>
    <col min="1" max="1" width="62.33203125" style="5" customWidth="1"/>
    <col min="2" max="3" width="14.44140625" style="5" customWidth="1"/>
    <col min="4" max="4" width="13.6640625" style="5" customWidth="1"/>
    <col min="5" max="5" width="8.6640625" style="5" customWidth="1"/>
    <col min="6" max="6" width="8" style="5" customWidth="1"/>
    <col min="7" max="16384" width="9.109375" style="5"/>
  </cols>
  <sheetData>
    <row r="1" spans="1:6" s="4" customFormat="1" ht="49.5" customHeight="1" x14ac:dyDescent="0.25">
      <c r="A1" s="102" t="s">
        <v>554</v>
      </c>
      <c r="B1" s="102"/>
      <c r="C1" s="102"/>
      <c r="D1" s="102"/>
      <c r="E1" s="102"/>
      <c r="F1" s="102"/>
    </row>
    <row r="3" spans="1:6" ht="27.6" customHeight="1" x14ac:dyDescent="0.25">
      <c r="A3" s="103" t="s">
        <v>462</v>
      </c>
      <c r="B3" s="99"/>
      <c r="C3" s="99"/>
      <c r="D3" s="99"/>
      <c r="E3" s="99"/>
      <c r="F3" s="99"/>
    </row>
    <row r="5" spans="1:6" x14ac:dyDescent="0.25">
      <c r="A5" s="104" t="s">
        <v>463</v>
      </c>
      <c r="B5" s="104"/>
      <c r="C5" s="104"/>
      <c r="D5" s="104"/>
      <c r="E5" s="104"/>
      <c r="F5" s="104"/>
    </row>
    <row r="7" spans="1:6" x14ac:dyDescent="0.25">
      <c r="A7" s="99" t="s">
        <v>464</v>
      </c>
      <c r="B7" s="99"/>
      <c r="C7" s="99"/>
      <c r="D7" s="99"/>
      <c r="E7" s="99"/>
      <c r="F7" s="99"/>
    </row>
    <row r="9" spans="1:6" x14ac:dyDescent="0.25">
      <c r="A9" s="100" t="s">
        <v>465</v>
      </c>
      <c r="B9" s="100"/>
      <c r="C9" s="100"/>
      <c r="D9" s="100"/>
      <c r="E9" s="100"/>
      <c r="F9" s="100"/>
    </row>
    <row r="11" spans="1:6" x14ac:dyDescent="0.25">
      <c r="A11" s="1" t="s">
        <v>451</v>
      </c>
    </row>
    <row r="13" spans="1:6" ht="27.6" x14ac:dyDescent="0.25">
      <c r="A13" s="66" t="s">
        <v>1</v>
      </c>
      <c r="B13" s="67" t="s">
        <v>466</v>
      </c>
      <c r="C13" s="67" t="s">
        <v>469</v>
      </c>
      <c r="D13" s="67" t="s">
        <v>470</v>
      </c>
      <c r="E13" s="67" t="s">
        <v>467</v>
      </c>
      <c r="F13" s="68" t="s">
        <v>468</v>
      </c>
    </row>
    <row r="14" spans="1:6" s="30" customFormat="1" ht="10.199999999999999" x14ac:dyDescent="0.2">
      <c r="A14" s="69">
        <v>1</v>
      </c>
      <c r="B14" s="70">
        <v>2</v>
      </c>
      <c r="C14" s="70">
        <v>3</v>
      </c>
      <c r="D14" s="70">
        <v>4</v>
      </c>
      <c r="E14" s="70">
        <v>5</v>
      </c>
      <c r="F14" s="71">
        <v>6</v>
      </c>
    </row>
    <row r="15" spans="1:6" x14ac:dyDescent="0.25">
      <c r="A15" s="57" t="s">
        <v>3</v>
      </c>
      <c r="B15" s="58">
        <v>1178941.42</v>
      </c>
      <c r="C15" s="58">
        <v>3855820</v>
      </c>
      <c r="D15" s="58">
        <v>1418700.36</v>
      </c>
      <c r="E15" s="58">
        <f t="shared" ref="E15:E21" si="0">(D15/B15)*100</f>
        <v>120.33679841361416</v>
      </c>
      <c r="F15" s="59">
        <f t="shared" ref="F15:F21" si="1">(D15/C15)*100</f>
        <v>36.793739334305023</v>
      </c>
    </row>
    <row r="16" spans="1:6" x14ac:dyDescent="0.25">
      <c r="A16" s="60" t="s">
        <v>4</v>
      </c>
      <c r="B16" s="7">
        <v>33000</v>
      </c>
      <c r="C16" s="7">
        <v>15950</v>
      </c>
      <c r="D16" s="7">
        <v>0</v>
      </c>
      <c r="E16" s="7">
        <f t="shared" si="0"/>
        <v>0</v>
      </c>
      <c r="F16" s="61">
        <f t="shared" si="1"/>
        <v>0</v>
      </c>
    </row>
    <row r="17" spans="1:9" x14ac:dyDescent="0.25">
      <c r="A17" s="54" t="s">
        <v>5</v>
      </c>
      <c r="B17" s="55">
        <f>SUM(B15:B16)</f>
        <v>1211941.42</v>
      </c>
      <c r="C17" s="55">
        <f>SUM(C15:C16)</f>
        <v>3871770</v>
      </c>
      <c r="D17" s="55">
        <f>SUM(D15:D16)</f>
        <v>1418700.36</v>
      </c>
      <c r="E17" s="55">
        <f t="shared" si="0"/>
        <v>117.06014305542922</v>
      </c>
      <c r="F17" s="56">
        <f t="shared" si="1"/>
        <v>36.642165211259972</v>
      </c>
    </row>
    <row r="18" spans="1:9" x14ac:dyDescent="0.25">
      <c r="A18" s="60" t="s">
        <v>6</v>
      </c>
      <c r="B18" s="7">
        <v>1028643.97</v>
      </c>
      <c r="C18" s="7">
        <v>2826640</v>
      </c>
      <c r="D18" s="7">
        <v>1263959.32</v>
      </c>
      <c r="E18" s="7">
        <f t="shared" si="0"/>
        <v>122.87626786943594</v>
      </c>
      <c r="F18" s="61">
        <f t="shared" si="1"/>
        <v>44.715963829847453</v>
      </c>
    </row>
    <row r="19" spans="1:9" x14ac:dyDescent="0.25">
      <c r="A19" s="60" t="s">
        <v>7</v>
      </c>
      <c r="B19" s="7">
        <v>1386428.94</v>
      </c>
      <c r="C19" s="7">
        <v>2001120</v>
      </c>
      <c r="D19" s="7">
        <v>901143.11</v>
      </c>
      <c r="E19" s="7">
        <f t="shared" si="0"/>
        <v>64.997424967196665</v>
      </c>
      <c r="F19" s="61">
        <f t="shared" si="1"/>
        <v>45.031937614935636</v>
      </c>
    </row>
    <row r="20" spans="1:9" x14ac:dyDescent="0.25">
      <c r="A20" s="54" t="s">
        <v>8</v>
      </c>
      <c r="B20" s="55">
        <f>SUM(B18:B19)</f>
        <v>2415072.91</v>
      </c>
      <c r="C20" s="55">
        <f>SUM(C18:C19)</f>
        <v>4827760</v>
      </c>
      <c r="D20" s="55">
        <f>SUM(D18:D19)</f>
        <v>2165102.4300000002</v>
      </c>
      <c r="E20" s="55">
        <f t="shared" si="0"/>
        <v>89.649567971014179</v>
      </c>
      <c r="F20" s="56">
        <f t="shared" si="1"/>
        <v>44.846935846023833</v>
      </c>
    </row>
    <row r="21" spans="1:9" x14ac:dyDescent="0.25">
      <c r="A21" s="62" t="s">
        <v>9</v>
      </c>
      <c r="B21" s="63">
        <f>B17-B20</f>
        <v>-1203131.4900000002</v>
      </c>
      <c r="C21" s="63">
        <f>C17-C20</f>
        <v>-955990</v>
      </c>
      <c r="D21" s="63">
        <f>D17-D20</f>
        <v>-746402.07000000007</v>
      </c>
      <c r="E21" s="63">
        <f t="shared" si="0"/>
        <v>62.038278958187675</v>
      </c>
      <c r="F21" s="64">
        <f t="shared" si="1"/>
        <v>78.076347032918761</v>
      </c>
    </row>
    <row r="22" spans="1:9" x14ac:dyDescent="0.25">
      <c r="A22" s="8"/>
      <c r="B22" s="9"/>
      <c r="C22" s="9"/>
      <c r="D22" s="9"/>
      <c r="E22" s="10"/>
      <c r="F22" s="10"/>
    </row>
    <row r="23" spans="1:9" x14ac:dyDescent="0.25">
      <c r="A23" s="101" t="s">
        <v>452</v>
      </c>
      <c r="B23" s="101"/>
      <c r="C23" s="101"/>
      <c r="D23" s="101"/>
      <c r="E23" s="101"/>
      <c r="F23" s="101"/>
    </row>
    <row r="24" spans="1:9" x14ac:dyDescent="0.25">
      <c r="A24" s="8"/>
      <c r="B24" s="9"/>
      <c r="C24" s="9"/>
      <c r="D24" s="9"/>
      <c r="E24" s="10"/>
      <c r="F24" s="10"/>
    </row>
    <row r="25" spans="1:9" ht="29.25" customHeight="1" x14ac:dyDescent="0.25">
      <c r="A25" s="66" t="s">
        <v>1</v>
      </c>
      <c r="B25" s="67" t="s">
        <v>466</v>
      </c>
      <c r="C25" s="67" t="s">
        <v>469</v>
      </c>
      <c r="D25" s="67" t="s">
        <v>470</v>
      </c>
      <c r="E25" s="67" t="s">
        <v>467</v>
      </c>
      <c r="F25" s="68" t="s">
        <v>468</v>
      </c>
    </row>
    <row r="26" spans="1:9" s="30" customFormat="1" ht="10.199999999999999" x14ac:dyDescent="0.2">
      <c r="A26" s="69">
        <v>1</v>
      </c>
      <c r="B26" s="70">
        <v>2</v>
      </c>
      <c r="C26" s="70">
        <v>3</v>
      </c>
      <c r="D26" s="70">
        <v>4</v>
      </c>
      <c r="E26" s="70">
        <v>5</v>
      </c>
      <c r="F26" s="71">
        <v>6</v>
      </c>
    </row>
    <row r="27" spans="1:9" x14ac:dyDescent="0.25">
      <c r="A27" s="57" t="s">
        <v>10</v>
      </c>
      <c r="B27" s="58">
        <v>48971.7</v>
      </c>
      <c r="C27" s="58">
        <v>0</v>
      </c>
      <c r="D27" s="58">
        <v>0</v>
      </c>
      <c r="E27" s="58">
        <v>0</v>
      </c>
      <c r="F27" s="59">
        <v>0</v>
      </c>
    </row>
    <row r="28" spans="1:9" x14ac:dyDescent="0.25">
      <c r="A28" s="60" t="s">
        <v>11</v>
      </c>
      <c r="B28" s="7">
        <v>42852.36</v>
      </c>
      <c r="C28" s="7">
        <v>101960</v>
      </c>
      <c r="D28" s="7">
        <v>50936.88</v>
      </c>
      <c r="E28" s="7">
        <f>(D28/B28)*100</f>
        <v>118.86598544397553</v>
      </c>
      <c r="F28" s="61">
        <f>(D28/C28)*100</f>
        <v>49.957708905453117</v>
      </c>
    </row>
    <row r="29" spans="1:9" x14ac:dyDescent="0.25">
      <c r="A29" s="54" t="s">
        <v>142</v>
      </c>
      <c r="B29" s="55">
        <f>B27-B28</f>
        <v>6119.3399999999965</v>
      </c>
      <c r="C29" s="55">
        <f>C27-C28</f>
        <v>-101960</v>
      </c>
      <c r="D29" s="55">
        <f>D27-D28</f>
        <v>-50936.88</v>
      </c>
      <c r="E29" s="55">
        <f>(D29/B29)*100</f>
        <v>-832.39172851974286</v>
      </c>
      <c r="F29" s="56">
        <f>(D29/C29)*100</f>
        <v>49.957708905453117</v>
      </c>
    </row>
    <row r="30" spans="1:9" x14ac:dyDescent="0.25">
      <c r="A30" s="8"/>
      <c r="B30" s="9"/>
      <c r="C30" s="9"/>
      <c r="D30" s="9"/>
      <c r="E30" s="10"/>
      <c r="F30" s="10"/>
      <c r="I30" s="34"/>
    </row>
    <row r="31" spans="1:9" x14ac:dyDescent="0.25">
      <c r="A31" s="3" t="s">
        <v>453</v>
      </c>
      <c r="B31" s="9"/>
      <c r="C31" s="9"/>
      <c r="D31" s="9"/>
      <c r="E31" s="10"/>
      <c r="F31" s="10"/>
    </row>
    <row r="32" spans="1:9" x14ac:dyDescent="0.25">
      <c r="A32" s="8"/>
      <c r="B32" s="9"/>
      <c r="C32" s="9"/>
      <c r="D32" s="9"/>
      <c r="E32" s="10"/>
      <c r="F32" s="10"/>
    </row>
    <row r="33" spans="1:6" x14ac:dyDescent="0.25">
      <c r="A33" s="45" t="s">
        <v>472</v>
      </c>
      <c r="B33" s="46">
        <f>B21+B29</f>
        <v>-1197012.1500000001</v>
      </c>
      <c r="C33" s="46">
        <f>C21+C29</f>
        <v>-1057950</v>
      </c>
      <c r="D33" s="46">
        <f>D21+D29</f>
        <v>-797338.95000000007</v>
      </c>
      <c r="E33" s="46">
        <f>(D33/B33)*100</f>
        <v>66.610764978450717</v>
      </c>
      <c r="F33" s="47">
        <f>(D33/C33)*100</f>
        <v>75.366411456117959</v>
      </c>
    </row>
    <row r="34" spans="1:6" x14ac:dyDescent="0.25">
      <c r="A34" s="51" t="s">
        <v>473</v>
      </c>
      <c r="B34" s="52">
        <v>2429142.38</v>
      </c>
      <c r="C34" s="52">
        <v>1057950</v>
      </c>
      <c r="D34" s="52">
        <v>1540130.12</v>
      </c>
      <c r="E34" s="52">
        <f>(D34/B34)*100</f>
        <v>63.402216876229389</v>
      </c>
      <c r="F34" s="53">
        <f>(D34/C34)*100</f>
        <v>145.57683444397185</v>
      </c>
    </row>
    <row r="35" spans="1:6" x14ac:dyDescent="0.25">
      <c r="A35" s="48" t="s">
        <v>474</v>
      </c>
      <c r="B35" s="49">
        <f>B33+B34</f>
        <v>1232130.2299999997</v>
      </c>
      <c r="C35" s="49">
        <f>C33+C34</f>
        <v>0</v>
      </c>
      <c r="D35" s="49">
        <f>D33+D34</f>
        <v>742791.17</v>
      </c>
      <c r="E35" s="49">
        <f>(D35/B35)*100</f>
        <v>60.285118562507812</v>
      </c>
      <c r="F35" s="50">
        <v>0</v>
      </c>
    </row>
    <row r="38" spans="1:6" x14ac:dyDescent="0.25">
      <c r="A38" s="3" t="s">
        <v>461</v>
      </c>
    </row>
    <row r="40" spans="1:6" x14ac:dyDescent="0.25">
      <c r="A40" s="57" t="s">
        <v>454</v>
      </c>
      <c r="B40" s="40">
        <f>B17</f>
        <v>1211941.42</v>
      </c>
      <c r="C40" s="40">
        <f>C17</f>
        <v>3871770</v>
      </c>
      <c r="D40" s="40">
        <f>D17</f>
        <v>1418700.36</v>
      </c>
      <c r="E40" s="40">
        <f t="shared" ref="E40:E46" si="2">(D40/B40)*100</f>
        <v>117.06014305542922</v>
      </c>
      <c r="F40" s="41">
        <f>(D40/C40)*100</f>
        <v>36.642165211259972</v>
      </c>
    </row>
    <row r="41" spans="1:6" x14ac:dyDescent="0.25">
      <c r="A41" s="60" t="s">
        <v>455</v>
      </c>
      <c r="B41" s="39">
        <f>B34</f>
        <v>2429142.38</v>
      </c>
      <c r="C41" s="39">
        <f>C34</f>
        <v>1057950</v>
      </c>
      <c r="D41" s="39">
        <f>D34</f>
        <v>1540130.12</v>
      </c>
      <c r="E41" s="39">
        <f t="shared" si="2"/>
        <v>63.402216876229389</v>
      </c>
      <c r="F41" s="42">
        <f>(D41/C41)*100</f>
        <v>145.57683444397185</v>
      </c>
    </row>
    <row r="42" spans="1:6" x14ac:dyDescent="0.25">
      <c r="A42" s="60" t="s">
        <v>456</v>
      </c>
      <c r="B42" s="39">
        <f>B27</f>
        <v>48971.7</v>
      </c>
      <c r="C42" s="39">
        <f>C27</f>
        <v>0</v>
      </c>
      <c r="D42" s="39">
        <f>D27</f>
        <v>0</v>
      </c>
      <c r="E42" s="39">
        <f t="shared" si="2"/>
        <v>0</v>
      </c>
      <c r="F42" s="42">
        <v>0</v>
      </c>
    </row>
    <row r="43" spans="1:6" x14ac:dyDescent="0.25">
      <c r="A43" s="54" t="s">
        <v>457</v>
      </c>
      <c r="B43" s="43">
        <f>B40+B41+B42</f>
        <v>3690055.5</v>
      </c>
      <c r="C43" s="43">
        <f>C40+C41+C42</f>
        <v>4929720</v>
      </c>
      <c r="D43" s="43">
        <f>D40+D41+D42</f>
        <v>2958830.4800000004</v>
      </c>
      <c r="E43" s="43">
        <f t="shared" si="2"/>
        <v>80.183901841042783</v>
      </c>
      <c r="F43" s="44">
        <f>(D43/C43)*100</f>
        <v>60.02025429436155</v>
      </c>
    </row>
    <row r="44" spans="1:6" x14ac:dyDescent="0.25">
      <c r="A44" s="60" t="s">
        <v>458</v>
      </c>
      <c r="B44" s="39">
        <f>B20</f>
        <v>2415072.91</v>
      </c>
      <c r="C44" s="39">
        <f>C20</f>
        <v>4827760</v>
      </c>
      <c r="D44" s="39">
        <f>D20</f>
        <v>2165102.4300000002</v>
      </c>
      <c r="E44" s="39">
        <f t="shared" si="2"/>
        <v>89.649567971014179</v>
      </c>
      <c r="F44" s="42">
        <f>(D44/C44)*100</f>
        <v>44.846935846023833</v>
      </c>
    </row>
    <row r="45" spans="1:6" x14ac:dyDescent="0.25">
      <c r="A45" s="60" t="s">
        <v>459</v>
      </c>
      <c r="B45" s="39">
        <f>B28</f>
        <v>42852.36</v>
      </c>
      <c r="C45" s="39">
        <f>C28</f>
        <v>101960</v>
      </c>
      <c r="D45" s="39">
        <f>D28</f>
        <v>50936.88</v>
      </c>
      <c r="E45" s="39">
        <f t="shared" si="2"/>
        <v>118.86598544397553</v>
      </c>
      <c r="F45" s="42">
        <f>(D45/C45)*100</f>
        <v>49.957708905453117</v>
      </c>
    </row>
    <row r="46" spans="1:6" x14ac:dyDescent="0.25">
      <c r="A46" s="54" t="s">
        <v>460</v>
      </c>
      <c r="B46" s="43">
        <f>SUM(B44:B45)</f>
        <v>2457925.27</v>
      </c>
      <c r="C46" s="43">
        <f>SUM(C44:C45)</f>
        <v>4929720</v>
      </c>
      <c r="D46" s="43">
        <f>SUM(D44:D45)</f>
        <v>2216039.31</v>
      </c>
      <c r="E46" s="43">
        <f t="shared" si="2"/>
        <v>90.158937582345615</v>
      </c>
      <c r="F46" s="44">
        <f>(D46/C46)*100</f>
        <v>44.952640515079963</v>
      </c>
    </row>
    <row r="48" spans="1:6" x14ac:dyDescent="0.25">
      <c r="B48" s="38"/>
      <c r="C48" s="38"/>
      <c r="D48" s="38"/>
    </row>
    <row r="49" spans="1:6" x14ac:dyDescent="0.25">
      <c r="A49" s="99" t="s">
        <v>471</v>
      </c>
      <c r="B49" s="99"/>
      <c r="C49" s="99"/>
      <c r="D49" s="99"/>
      <c r="E49" s="99"/>
      <c r="F49" s="99"/>
    </row>
    <row r="51" spans="1:6" x14ac:dyDescent="0.25">
      <c r="A51" s="100" t="s">
        <v>475</v>
      </c>
      <c r="B51" s="100"/>
      <c r="C51" s="100"/>
      <c r="D51" s="100"/>
      <c r="E51" s="100"/>
      <c r="F51" s="100"/>
    </row>
  </sheetData>
  <mergeCells count="8">
    <mergeCell ref="A49:F49"/>
    <mergeCell ref="A51:F51"/>
    <mergeCell ref="A23:F23"/>
    <mergeCell ref="A7:F7"/>
    <mergeCell ref="A1:F1"/>
    <mergeCell ref="A3:F3"/>
    <mergeCell ref="A5:F5"/>
    <mergeCell ref="A9:F9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1"/>
  <sheetViews>
    <sheetView zoomScale="90" zoomScaleNormal="90" workbookViewId="0"/>
  </sheetViews>
  <sheetFormatPr defaultColWidth="9.109375" defaultRowHeight="13.8" x14ac:dyDescent="0.25"/>
  <cols>
    <col min="1" max="1" width="85.109375" style="5" bestFit="1" customWidth="1"/>
    <col min="2" max="4" width="13.6640625" style="5" bestFit="1" customWidth="1"/>
    <col min="5" max="5" width="10.88671875" style="5" bestFit="1" customWidth="1"/>
    <col min="6" max="6" width="8" style="5" bestFit="1" customWidth="1"/>
    <col min="7" max="16384" width="9.109375" style="5"/>
  </cols>
  <sheetData>
    <row r="1" spans="1:6" x14ac:dyDescent="0.25">
      <c r="A1" s="2" t="s">
        <v>2</v>
      </c>
    </row>
    <row r="2" spans="1:6" x14ac:dyDescent="0.25">
      <c r="A2" s="12"/>
    </row>
    <row r="3" spans="1:6" x14ac:dyDescent="0.25">
      <c r="A3" s="2" t="s">
        <v>476</v>
      </c>
    </row>
    <row r="5" spans="1:6" ht="27.6" x14ac:dyDescent="0.25">
      <c r="A5" s="66" t="s">
        <v>1</v>
      </c>
      <c r="B5" s="67" t="s">
        <v>466</v>
      </c>
      <c r="C5" s="67" t="s">
        <v>469</v>
      </c>
      <c r="D5" s="67" t="s">
        <v>470</v>
      </c>
      <c r="E5" s="67" t="s">
        <v>467</v>
      </c>
      <c r="F5" s="68" t="s">
        <v>468</v>
      </c>
    </row>
    <row r="6" spans="1:6" s="30" customFormat="1" ht="10.199999999999999" x14ac:dyDescent="0.2">
      <c r="A6" s="69">
        <v>1</v>
      </c>
      <c r="B6" s="70">
        <v>2</v>
      </c>
      <c r="C6" s="70">
        <v>3</v>
      </c>
      <c r="D6" s="70">
        <v>4</v>
      </c>
      <c r="E6" s="70">
        <v>5</v>
      </c>
      <c r="F6" s="71">
        <v>6</v>
      </c>
    </row>
    <row r="7" spans="1:6" x14ac:dyDescent="0.25">
      <c r="A7" s="8" t="s">
        <v>3</v>
      </c>
      <c r="B7" s="9">
        <f>B8+B21+B27+B34+B43+B44</f>
        <v>1178941.42</v>
      </c>
      <c r="C7" s="9">
        <f>C8+C21+C27+C34+C43+C44</f>
        <v>3855820</v>
      </c>
      <c r="D7" s="9">
        <f>D8+D21+D27+D34+D43+D44</f>
        <v>1418700.3599999999</v>
      </c>
      <c r="E7" s="9">
        <f>(D7/B7)*100</f>
        <v>120.33679841361413</v>
      </c>
      <c r="F7" s="9">
        <f>(D7/C7)*100</f>
        <v>36.793739334305023</v>
      </c>
    </row>
    <row r="8" spans="1:6" x14ac:dyDescent="0.25">
      <c r="A8" s="8" t="s">
        <v>12</v>
      </c>
      <c r="B8" s="9">
        <f>B9+B16+B19</f>
        <v>627206.14</v>
      </c>
      <c r="C8" s="9">
        <v>1780810</v>
      </c>
      <c r="D8" s="9">
        <f>+D9+D16+D19</f>
        <v>724242.35</v>
      </c>
      <c r="E8" s="9">
        <f>(D8/B8)*100</f>
        <v>115.47118304677311</v>
      </c>
      <c r="F8" s="9">
        <f>(D8/C8)*100</f>
        <v>40.669265671239494</v>
      </c>
    </row>
    <row r="9" spans="1:6" x14ac:dyDescent="0.25">
      <c r="A9" s="5" t="s">
        <v>13</v>
      </c>
      <c r="B9" s="13">
        <f>SUM(B10:B15)</f>
        <v>462452.18</v>
      </c>
      <c r="C9" s="13" t="s">
        <v>0</v>
      </c>
      <c r="D9" s="13">
        <f>SUM(D10:D15)</f>
        <v>560994.91999999993</v>
      </c>
      <c r="E9" s="13">
        <f>(D9/B9)*100</f>
        <v>121.30874158707607</v>
      </c>
      <c r="F9" s="13" t="s">
        <v>0</v>
      </c>
    </row>
    <row r="10" spans="1:6" x14ac:dyDescent="0.25">
      <c r="A10" s="5" t="s">
        <v>14</v>
      </c>
      <c r="B10" s="13">
        <v>300576.11</v>
      </c>
      <c r="C10" s="13" t="s">
        <v>0</v>
      </c>
      <c r="D10" s="13">
        <v>357666.75</v>
      </c>
      <c r="E10" s="13">
        <f t="shared" ref="E10:E20" si="0">(D10/B10)*100</f>
        <v>118.9937383912514</v>
      </c>
      <c r="F10" s="13" t="s">
        <v>0</v>
      </c>
    </row>
    <row r="11" spans="1:6" x14ac:dyDescent="0.25">
      <c r="A11" s="5" t="s">
        <v>15</v>
      </c>
      <c r="B11" s="13">
        <v>46033.47</v>
      </c>
      <c r="C11" s="13" t="s">
        <v>0</v>
      </c>
      <c r="D11" s="13">
        <v>43694.720000000001</v>
      </c>
      <c r="E11" s="13">
        <f t="shared" si="0"/>
        <v>94.91945751645487</v>
      </c>
      <c r="F11" s="13" t="s">
        <v>0</v>
      </c>
    </row>
    <row r="12" spans="1:6" x14ac:dyDescent="0.25">
      <c r="A12" s="5" t="s">
        <v>16</v>
      </c>
      <c r="B12" s="13">
        <v>56690.01</v>
      </c>
      <c r="C12" s="13" t="s">
        <v>0</v>
      </c>
      <c r="D12" s="13">
        <v>82696.47</v>
      </c>
      <c r="E12" s="13">
        <f t="shared" si="0"/>
        <v>145.87485519935524</v>
      </c>
      <c r="F12" s="13" t="s">
        <v>0</v>
      </c>
    </row>
    <row r="13" spans="1:6" x14ac:dyDescent="0.25">
      <c r="A13" s="5" t="s">
        <v>17</v>
      </c>
      <c r="B13" s="13">
        <v>77297</v>
      </c>
      <c r="C13" s="13" t="s">
        <v>0</v>
      </c>
      <c r="D13" s="13">
        <v>98247.67</v>
      </c>
      <c r="E13" s="13">
        <f t="shared" si="0"/>
        <v>127.10411788297087</v>
      </c>
      <c r="F13" s="13" t="s">
        <v>0</v>
      </c>
    </row>
    <row r="14" spans="1:6" x14ac:dyDescent="0.25">
      <c r="A14" s="5" t="s">
        <v>18</v>
      </c>
      <c r="B14" s="13">
        <v>33629.65</v>
      </c>
      <c r="C14" s="13" t="s">
        <v>0</v>
      </c>
      <c r="D14" s="13">
        <v>47953.7</v>
      </c>
      <c r="E14" s="13">
        <f t="shared" si="0"/>
        <v>142.59351494886207</v>
      </c>
      <c r="F14" s="13" t="s">
        <v>0</v>
      </c>
    </row>
    <row r="15" spans="1:6" x14ac:dyDescent="0.25">
      <c r="A15" s="5" t="s">
        <v>19</v>
      </c>
      <c r="B15" s="13">
        <v>-51774.06</v>
      </c>
      <c r="C15" s="13" t="s">
        <v>0</v>
      </c>
      <c r="D15" s="13">
        <v>-69264.39</v>
      </c>
      <c r="E15" s="13">
        <f t="shared" si="0"/>
        <v>133.78203293309429</v>
      </c>
      <c r="F15" s="13" t="s">
        <v>0</v>
      </c>
    </row>
    <row r="16" spans="1:6" x14ac:dyDescent="0.25">
      <c r="A16" s="5" t="s">
        <v>20</v>
      </c>
      <c r="B16" s="13">
        <f>SUM(B17:B18)</f>
        <v>143307.45000000001</v>
      </c>
      <c r="C16" s="13" t="s">
        <v>0</v>
      </c>
      <c r="D16" s="13">
        <f>SUM(D17:D18)</f>
        <v>141508.12</v>
      </c>
      <c r="E16" s="13">
        <f t="shared" si="0"/>
        <v>98.744426755203577</v>
      </c>
      <c r="F16" s="13" t="s">
        <v>0</v>
      </c>
    </row>
    <row r="17" spans="1:6" x14ac:dyDescent="0.25">
      <c r="A17" s="5" t="s">
        <v>21</v>
      </c>
      <c r="B17" s="13">
        <v>60609.32</v>
      </c>
      <c r="C17" s="13" t="s">
        <v>0</v>
      </c>
      <c r="D17" s="13">
        <v>23593.5</v>
      </c>
      <c r="E17" s="13">
        <f t="shared" si="0"/>
        <v>38.927181496179138</v>
      </c>
      <c r="F17" s="13" t="s">
        <v>0</v>
      </c>
    </row>
    <row r="18" spans="1:6" x14ac:dyDescent="0.25">
      <c r="A18" s="5" t="s">
        <v>22</v>
      </c>
      <c r="B18" s="13">
        <v>82698.13</v>
      </c>
      <c r="C18" s="13" t="s">
        <v>0</v>
      </c>
      <c r="D18" s="13">
        <v>117914.62</v>
      </c>
      <c r="E18" s="13">
        <f t="shared" si="0"/>
        <v>142.58438491898181</v>
      </c>
      <c r="F18" s="13" t="s">
        <v>0</v>
      </c>
    </row>
    <row r="19" spans="1:6" x14ac:dyDescent="0.25">
      <c r="A19" s="5" t="s">
        <v>23</v>
      </c>
      <c r="B19" s="13">
        <f>SUM(B20)</f>
        <v>21446.51</v>
      </c>
      <c r="C19" s="13" t="s">
        <v>0</v>
      </c>
      <c r="D19" s="13">
        <f>SUM(D20)</f>
        <v>21739.31</v>
      </c>
      <c r="E19" s="13">
        <f t="shared" si="0"/>
        <v>101.36525709777489</v>
      </c>
      <c r="F19" s="13" t="s">
        <v>0</v>
      </c>
    </row>
    <row r="20" spans="1:6" x14ac:dyDescent="0.25">
      <c r="A20" s="5" t="s">
        <v>24</v>
      </c>
      <c r="B20" s="13">
        <v>21446.51</v>
      </c>
      <c r="C20" s="13" t="s">
        <v>0</v>
      </c>
      <c r="D20" s="13">
        <v>21739.31</v>
      </c>
      <c r="E20" s="13">
        <f t="shared" si="0"/>
        <v>101.36525709777489</v>
      </c>
      <c r="F20" s="13" t="s">
        <v>0</v>
      </c>
    </row>
    <row r="21" spans="1:6" x14ac:dyDescent="0.25">
      <c r="A21" s="8" t="s">
        <v>25</v>
      </c>
      <c r="B21" s="9">
        <f>B22+B25</f>
        <v>8934.5</v>
      </c>
      <c r="C21" s="9">
        <v>294830</v>
      </c>
      <c r="D21" s="9">
        <f>D22+D25</f>
        <v>105695</v>
      </c>
      <c r="E21" s="9">
        <f>(D21/B21)*100</f>
        <v>1182.9984890033018</v>
      </c>
      <c r="F21" s="9">
        <f>(D21/C21)*100</f>
        <v>35.849472577417494</v>
      </c>
    </row>
    <row r="22" spans="1:6" x14ac:dyDescent="0.25">
      <c r="A22" s="5" t="s">
        <v>26</v>
      </c>
      <c r="B22" s="13">
        <f>SUM(B23:B24)</f>
        <v>660</v>
      </c>
      <c r="C22" s="13" t="s">
        <v>0</v>
      </c>
      <c r="D22" s="13">
        <f>SUM(D23:D24)</f>
        <v>100000</v>
      </c>
      <c r="E22" s="13">
        <f>(D22/B22)*100</f>
        <v>15151.51515151515</v>
      </c>
      <c r="F22" s="13" t="s">
        <v>0</v>
      </c>
    </row>
    <row r="23" spans="1:6" x14ac:dyDescent="0.25">
      <c r="A23" s="5" t="s">
        <v>27</v>
      </c>
      <c r="B23" s="13">
        <v>660</v>
      </c>
      <c r="C23" s="13" t="s">
        <v>0</v>
      </c>
      <c r="D23" s="13">
        <v>0</v>
      </c>
      <c r="E23" s="13">
        <f t="shared" ref="E23:E26" si="1">(D23/B23)*100</f>
        <v>0</v>
      </c>
      <c r="F23" s="13" t="s">
        <v>0</v>
      </c>
    </row>
    <row r="24" spans="1:6" x14ac:dyDescent="0.25">
      <c r="A24" s="5" t="s">
        <v>544</v>
      </c>
      <c r="B24" s="13">
        <v>0</v>
      </c>
      <c r="C24" s="13" t="s">
        <v>0</v>
      </c>
      <c r="D24" s="13">
        <v>100000</v>
      </c>
      <c r="E24" s="13">
        <v>0</v>
      </c>
      <c r="F24" s="13" t="s">
        <v>0</v>
      </c>
    </row>
    <row r="25" spans="1:6" x14ac:dyDescent="0.25">
      <c r="A25" s="5" t="s">
        <v>28</v>
      </c>
      <c r="B25" s="13">
        <f>B26</f>
        <v>8274.5</v>
      </c>
      <c r="C25" s="13" t="s">
        <v>0</v>
      </c>
      <c r="D25" s="13">
        <f>SUM(D26)</f>
        <v>5695</v>
      </c>
      <c r="E25" s="13">
        <f t="shared" si="1"/>
        <v>68.825910931174079</v>
      </c>
      <c r="F25" s="13" t="s">
        <v>0</v>
      </c>
    </row>
    <row r="26" spans="1:6" x14ac:dyDescent="0.25">
      <c r="A26" s="5" t="s">
        <v>29</v>
      </c>
      <c r="B26" s="13">
        <v>8274.5</v>
      </c>
      <c r="C26" s="13" t="s">
        <v>0</v>
      </c>
      <c r="D26" s="13">
        <v>5695</v>
      </c>
      <c r="E26" s="13">
        <f t="shared" si="1"/>
        <v>68.825910931174079</v>
      </c>
      <c r="F26" s="13" t="s">
        <v>0</v>
      </c>
    </row>
    <row r="27" spans="1:6" x14ac:dyDescent="0.25">
      <c r="A27" s="8" t="s">
        <v>30</v>
      </c>
      <c r="B27" s="9">
        <f>B28+B30</f>
        <v>200723.66</v>
      </c>
      <c r="C27" s="9">
        <v>507575</v>
      </c>
      <c r="D27" s="9">
        <f>D28+D30</f>
        <v>158453.94999999998</v>
      </c>
      <c r="E27" s="9">
        <f>(D27/B27)*100</f>
        <v>78.941341543891724</v>
      </c>
      <c r="F27" s="9">
        <f>(D27/C27)*100</f>
        <v>31.217839728118996</v>
      </c>
    </row>
    <row r="28" spans="1:6" x14ac:dyDescent="0.25">
      <c r="A28" s="5" t="s">
        <v>31</v>
      </c>
      <c r="B28" s="13">
        <f>SUM(B29)</f>
        <v>3012.59</v>
      </c>
      <c r="C28" s="13" t="s">
        <v>0</v>
      </c>
      <c r="D28" s="13">
        <f>SUM(D29)</f>
        <v>1050.21</v>
      </c>
      <c r="E28" s="13">
        <f>(D28/B28)*100</f>
        <v>34.860701257057883</v>
      </c>
      <c r="F28" s="13" t="s">
        <v>0</v>
      </c>
    </row>
    <row r="29" spans="1:6" x14ac:dyDescent="0.25">
      <c r="A29" s="5" t="s">
        <v>32</v>
      </c>
      <c r="B29" s="13">
        <v>3012.59</v>
      </c>
      <c r="C29" s="13" t="s">
        <v>0</v>
      </c>
      <c r="D29" s="13">
        <v>1050.21</v>
      </c>
      <c r="E29" s="13">
        <f t="shared" ref="E29:E33" si="2">(D29/B29)*100</f>
        <v>34.860701257057883</v>
      </c>
      <c r="F29" s="13" t="s">
        <v>0</v>
      </c>
    </row>
    <row r="30" spans="1:6" x14ac:dyDescent="0.25">
      <c r="A30" s="5" t="s">
        <v>33</v>
      </c>
      <c r="B30" s="13">
        <f>SUM(B31:B33)</f>
        <v>197711.07</v>
      </c>
      <c r="C30" s="13" t="s">
        <v>0</v>
      </c>
      <c r="D30" s="13">
        <f>SUM(D31:D33)</f>
        <v>157403.74</v>
      </c>
      <c r="E30" s="13">
        <f t="shared" si="2"/>
        <v>79.61301307003194</v>
      </c>
      <c r="F30" s="13" t="s">
        <v>0</v>
      </c>
    </row>
    <row r="31" spans="1:6" x14ac:dyDescent="0.25">
      <c r="A31" s="5" t="s">
        <v>34</v>
      </c>
      <c r="B31" s="13">
        <v>17874.78</v>
      </c>
      <c r="C31" s="13" t="s">
        <v>0</v>
      </c>
      <c r="D31" s="13">
        <v>0</v>
      </c>
      <c r="E31" s="13">
        <f t="shared" si="2"/>
        <v>0</v>
      </c>
      <c r="F31" s="13" t="s">
        <v>0</v>
      </c>
    </row>
    <row r="32" spans="1:6" x14ac:dyDescent="0.25">
      <c r="A32" s="5" t="s">
        <v>35</v>
      </c>
      <c r="B32" s="13">
        <v>177911.22</v>
      </c>
      <c r="C32" s="13" t="s">
        <v>0</v>
      </c>
      <c r="D32" s="13">
        <v>157403.74</v>
      </c>
      <c r="E32" s="13">
        <f t="shared" si="2"/>
        <v>88.473194664170123</v>
      </c>
      <c r="F32" s="13" t="s">
        <v>0</v>
      </c>
    </row>
    <row r="33" spans="1:6" x14ac:dyDescent="0.25">
      <c r="A33" s="5" t="s">
        <v>36</v>
      </c>
      <c r="B33" s="13">
        <v>1925.07</v>
      </c>
      <c r="C33" s="13" t="s">
        <v>0</v>
      </c>
      <c r="D33" s="13">
        <v>0</v>
      </c>
      <c r="E33" s="13">
        <f t="shared" si="2"/>
        <v>0</v>
      </c>
      <c r="F33" s="13" t="s">
        <v>0</v>
      </c>
    </row>
    <row r="34" spans="1:6" ht="27.6" x14ac:dyDescent="0.25">
      <c r="A34" s="84" t="s">
        <v>541</v>
      </c>
      <c r="B34" s="9">
        <f>B35+B38+B40</f>
        <v>342077.12</v>
      </c>
      <c r="C34" s="9">
        <v>1142275</v>
      </c>
      <c r="D34" s="9">
        <f>D35+D38+D40</f>
        <v>430309.06000000006</v>
      </c>
      <c r="E34" s="9">
        <f>(D34/B34)*100</f>
        <v>125.79299662017735</v>
      </c>
      <c r="F34" s="9">
        <f>(D34/C34)*100</f>
        <v>37.671231533562413</v>
      </c>
    </row>
    <row r="35" spans="1:6" x14ac:dyDescent="0.25">
      <c r="A35" s="5" t="s">
        <v>37</v>
      </c>
      <c r="B35" s="13">
        <f>SUM(B36:B37)</f>
        <v>105837.38</v>
      </c>
      <c r="C35" s="13" t="s">
        <v>0</v>
      </c>
      <c r="D35" s="13">
        <f>SUM(D36:D37)</f>
        <v>86418.95</v>
      </c>
      <c r="E35" s="13">
        <f>(D35/B35)*100</f>
        <v>81.652578701400202</v>
      </c>
      <c r="F35" s="13" t="s">
        <v>0</v>
      </c>
    </row>
    <row r="36" spans="1:6" x14ac:dyDescent="0.25">
      <c r="A36" s="5" t="s">
        <v>38</v>
      </c>
      <c r="B36" s="13">
        <v>26.56</v>
      </c>
      <c r="C36" s="13" t="s">
        <v>0</v>
      </c>
      <c r="D36" s="13">
        <v>0</v>
      </c>
      <c r="E36" s="13">
        <f t="shared" ref="E36:E42" si="3">(D36/B36)*100</f>
        <v>0</v>
      </c>
      <c r="F36" s="13" t="s">
        <v>0</v>
      </c>
    </row>
    <row r="37" spans="1:6" x14ac:dyDescent="0.25">
      <c r="A37" s="5" t="s">
        <v>39</v>
      </c>
      <c r="B37" s="13">
        <v>105810.82</v>
      </c>
      <c r="C37" s="13" t="s">
        <v>0</v>
      </c>
      <c r="D37" s="13">
        <v>86418.95</v>
      </c>
      <c r="E37" s="13">
        <f t="shared" si="3"/>
        <v>81.673074643973081</v>
      </c>
      <c r="F37" s="13" t="s">
        <v>0</v>
      </c>
    </row>
    <row r="38" spans="1:6" x14ac:dyDescent="0.25">
      <c r="A38" s="5" t="s">
        <v>40</v>
      </c>
      <c r="B38" s="13">
        <f>SUM(B39)</f>
        <v>1052.99</v>
      </c>
      <c r="C38" s="13" t="s">
        <v>0</v>
      </c>
      <c r="D38" s="13">
        <f>SUM(D39)</f>
        <v>15414.08</v>
      </c>
      <c r="E38" s="13">
        <f t="shared" si="3"/>
        <v>1463.8391627650785</v>
      </c>
      <c r="F38" s="13" t="s">
        <v>0</v>
      </c>
    </row>
    <row r="39" spans="1:6" x14ac:dyDescent="0.25">
      <c r="A39" s="5" t="s">
        <v>41</v>
      </c>
      <c r="B39" s="13">
        <v>1052.99</v>
      </c>
      <c r="C39" s="13" t="s">
        <v>0</v>
      </c>
      <c r="D39" s="13">
        <v>15414.08</v>
      </c>
      <c r="E39" s="13">
        <f t="shared" si="3"/>
        <v>1463.8391627650785</v>
      </c>
      <c r="F39" s="13" t="s">
        <v>0</v>
      </c>
    </row>
    <row r="40" spans="1:6" x14ac:dyDescent="0.25">
      <c r="A40" s="5" t="s">
        <v>42</v>
      </c>
      <c r="B40" s="13">
        <f>SUM(B41:B42)</f>
        <v>235186.75</v>
      </c>
      <c r="C40" s="13" t="s">
        <v>0</v>
      </c>
      <c r="D40" s="13">
        <f>SUM(D41:D42)</f>
        <v>328476.03000000003</v>
      </c>
      <c r="E40" s="13">
        <f t="shared" si="3"/>
        <v>139.66604411175376</v>
      </c>
      <c r="F40" s="13" t="s">
        <v>0</v>
      </c>
    </row>
    <row r="41" spans="1:6" x14ac:dyDescent="0.25">
      <c r="A41" s="5" t="s">
        <v>43</v>
      </c>
      <c r="B41" s="13">
        <v>3480.93</v>
      </c>
      <c r="C41" s="13" t="s">
        <v>0</v>
      </c>
      <c r="D41" s="13">
        <v>98102.399999999994</v>
      </c>
      <c r="E41" s="13">
        <f t="shared" si="3"/>
        <v>2818.2813213710128</v>
      </c>
      <c r="F41" s="13" t="s">
        <v>0</v>
      </c>
    </row>
    <row r="42" spans="1:6" x14ac:dyDescent="0.25">
      <c r="A42" s="5" t="s">
        <v>44</v>
      </c>
      <c r="B42" s="13">
        <v>231705.82</v>
      </c>
      <c r="C42" s="13" t="s">
        <v>0</v>
      </c>
      <c r="D42" s="13">
        <v>230373.63</v>
      </c>
      <c r="E42" s="13">
        <f t="shared" si="3"/>
        <v>99.425051127330335</v>
      </c>
      <c r="F42" s="13" t="s">
        <v>0</v>
      </c>
    </row>
    <row r="43" spans="1:6" ht="27.6" x14ac:dyDescent="0.25">
      <c r="A43" s="84" t="s">
        <v>542</v>
      </c>
      <c r="B43" s="9">
        <v>0</v>
      </c>
      <c r="C43" s="9">
        <v>130000</v>
      </c>
      <c r="D43" s="9">
        <v>0</v>
      </c>
      <c r="E43" s="9">
        <v>0</v>
      </c>
      <c r="F43" s="9">
        <f>(D43/C43)*100</f>
        <v>0</v>
      </c>
    </row>
    <row r="44" spans="1:6" x14ac:dyDescent="0.25">
      <c r="A44" s="8" t="s">
        <v>45</v>
      </c>
      <c r="B44" s="9">
        <v>0</v>
      </c>
      <c r="C44" s="9">
        <v>330</v>
      </c>
      <c r="D44" s="9">
        <v>0</v>
      </c>
      <c r="E44" s="9">
        <v>0</v>
      </c>
      <c r="F44" s="9">
        <f t="shared" ref="F44:F46" si="4">(D44/C44)*100</f>
        <v>0</v>
      </c>
    </row>
    <row r="45" spans="1:6" x14ac:dyDescent="0.25">
      <c r="A45" s="8" t="s">
        <v>4</v>
      </c>
      <c r="B45" s="9">
        <f>B46</f>
        <v>33000</v>
      </c>
      <c r="C45" s="9">
        <f>C46</f>
        <v>15950</v>
      </c>
      <c r="D45" s="9">
        <f>D46</f>
        <v>0</v>
      </c>
      <c r="E45" s="9">
        <f t="shared" ref="E45:E46" si="5">(D45/B45)*100</f>
        <v>0</v>
      </c>
      <c r="F45" s="9">
        <f t="shared" si="4"/>
        <v>0</v>
      </c>
    </row>
    <row r="46" spans="1:6" x14ac:dyDescent="0.25">
      <c r="A46" s="8" t="s">
        <v>46</v>
      </c>
      <c r="B46" s="9">
        <f>B47</f>
        <v>33000</v>
      </c>
      <c r="C46" s="9">
        <v>15950</v>
      </c>
      <c r="D46" s="9">
        <f>D47</f>
        <v>0</v>
      </c>
      <c r="E46" s="9">
        <f t="shared" si="5"/>
        <v>0</v>
      </c>
      <c r="F46" s="9">
        <f t="shared" si="4"/>
        <v>0</v>
      </c>
    </row>
    <row r="47" spans="1:6" x14ac:dyDescent="0.25">
      <c r="A47" s="5" t="s">
        <v>47</v>
      </c>
      <c r="B47" s="13">
        <f>B48</f>
        <v>33000</v>
      </c>
      <c r="C47" s="13" t="s">
        <v>0</v>
      </c>
      <c r="D47" s="13">
        <f>D48</f>
        <v>0</v>
      </c>
      <c r="E47" s="13">
        <f>(D47/B47)*100</f>
        <v>0</v>
      </c>
      <c r="F47" s="13" t="s">
        <v>0</v>
      </c>
    </row>
    <row r="48" spans="1:6" x14ac:dyDescent="0.25">
      <c r="A48" s="5" t="s">
        <v>48</v>
      </c>
      <c r="B48" s="13">
        <v>33000</v>
      </c>
      <c r="C48" s="13" t="s">
        <v>0</v>
      </c>
      <c r="D48" s="13">
        <v>0</v>
      </c>
      <c r="E48" s="13">
        <f>(D48/B48)*100</f>
        <v>0</v>
      </c>
      <c r="F48" s="13" t="s">
        <v>0</v>
      </c>
    </row>
    <row r="49" spans="1:6" x14ac:dyDescent="0.25">
      <c r="A49" s="8" t="s">
        <v>6</v>
      </c>
      <c r="B49" s="9">
        <f>B50+B57+B82+B88+B94+B98</f>
        <v>1028643.97</v>
      </c>
      <c r="C49" s="9">
        <f>C50+C57+C82+C88+C94+C98</f>
        <v>2826640</v>
      </c>
      <c r="D49" s="9">
        <f>D50+D57+D82+D88+D94+D98</f>
        <v>1263959.3200000003</v>
      </c>
      <c r="E49" s="9">
        <f>(D49/B49)*100</f>
        <v>122.87626786943595</v>
      </c>
      <c r="F49" s="9">
        <f>(D49/C49)*100</f>
        <v>44.71596382984746</v>
      </c>
    </row>
    <row r="50" spans="1:6" x14ac:dyDescent="0.25">
      <c r="A50" s="8" t="s">
        <v>49</v>
      </c>
      <c r="B50" s="9">
        <f>B51+B53+B55</f>
        <v>120776.67</v>
      </c>
      <c r="C50" s="9">
        <v>351000</v>
      </c>
      <c r="D50" s="9">
        <f>D51+D53+D55</f>
        <v>136578.70000000001</v>
      </c>
      <c r="E50" s="9">
        <f>(D50/B50)*100</f>
        <v>113.08367750162347</v>
      </c>
      <c r="F50" s="9">
        <f>(D50/C50)*100</f>
        <v>38.911310541310549</v>
      </c>
    </row>
    <row r="51" spans="1:6" x14ac:dyDescent="0.25">
      <c r="A51" s="5" t="s">
        <v>50</v>
      </c>
      <c r="B51" s="13">
        <f>SUM(B52)</f>
        <v>97475.17</v>
      </c>
      <c r="C51" s="13" t="s">
        <v>0</v>
      </c>
      <c r="D51" s="13">
        <f>SUM(D52)</f>
        <v>115820.13</v>
      </c>
      <c r="E51" s="13">
        <f>(D51/B51)*100</f>
        <v>118.82013645115983</v>
      </c>
      <c r="F51" s="13" t="s">
        <v>0</v>
      </c>
    </row>
    <row r="52" spans="1:6" x14ac:dyDescent="0.25">
      <c r="A52" s="5" t="s">
        <v>51</v>
      </c>
      <c r="B52" s="13">
        <v>97475.17</v>
      </c>
      <c r="C52" s="13" t="s">
        <v>0</v>
      </c>
      <c r="D52" s="13">
        <v>115820.13</v>
      </c>
      <c r="E52" s="13">
        <f t="shared" ref="E52:E56" si="6">(D52/B52)*100</f>
        <v>118.82013645115983</v>
      </c>
      <c r="F52" s="13" t="s">
        <v>0</v>
      </c>
    </row>
    <row r="53" spans="1:6" x14ac:dyDescent="0.25">
      <c r="A53" s="5" t="s">
        <v>52</v>
      </c>
      <c r="B53" s="13">
        <f>SUM(B54)</f>
        <v>7218.08</v>
      </c>
      <c r="C53" s="13" t="s">
        <v>0</v>
      </c>
      <c r="D53" s="13">
        <f>SUM(D54)</f>
        <v>4770.93</v>
      </c>
      <c r="E53" s="13">
        <f t="shared" si="6"/>
        <v>66.096939906457123</v>
      </c>
      <c r="F53" s="13" t="s">
        <v>0</v>
      </c>
    </row>
    <row r="54" spans="1:6" x14ac:dyDescent="0.25">
      <c r="A54" s="5" t="s">
        <v>53</v>
      </c>
      <c r="B54" s="13">
        <v>7218.08</v>
      </c>
      <c r="C54" s="13" t="s">
        <v>0</v>
      </c>
      <c r="D54" s="13">
        <v>4770.93</v>
      </c>
      <c r="E54" s="13">
        <f t="shared" si="6"/>
        <v>66.096939906457123</v>
      </c>
      <c r="F54" s="13" t="s">
        <v>0</v>
      </c>
    </row>
    <row r="55" spans="1:6" x14ac:dyDescent="0.25">
      <c r="A55" s="5" t="s">
        <v>54</v>
      </c>
      <c r="B55" s="13">
        <f>SUM(B56)</f>
        <v>16083.42</v>
      </c>
      <c r="C55" s="13" t="s">
        <v>0</v>
      </c>
      <c r="D55" s="13">
        <f>SUM(D56)</f>
        <v>15987.64</v>
      </c>
      <c r="E55" s="13">
        <f t="shared" si="6"/>
        <v>99.404479892958079</v>
      </c>
      <c r="F55" s="13" t="s">
        <v>0</v>
      </c>
    </row>
    <row r="56" spans="1:6" x14ac:dyDescent="0.25">
      <c r="A56" s="5" t="s">
        <v>55</v>
      </c>
      <c r="B56" s="13">
        <v>16083.42</v>
      </c>
      <c r="C56" s="13" t="s">
        <v>0</v>
      </c>
      <c r="D56" s="13">
        <v>15987.64</v>
      </c>
      <c r="E56" s="13">
        <f t="shared" si="6"/>
        <v>99.404479892958079</v>
      </c>
      <c r="F56" s="13" t="s">
        <v>0</v>
      </c>
    </row>
    <row r="57" spans="1:6" x14ac:dyDescent="0.25">
      <c r="A57" s="8" t="s">
        <v>56</v>
      </c>
      <c r="B57" s="9">
        <f>B58+B62+B65+B75</f>
        <v>429748.15</v>
      </c>
      <c r="C57" s="9">
        <v>1210910</v>
      </c>
      <c r="D57" s="9">
        <f>D58+D62+D65+D75</f>
        <v>552128.43000000005</v>
      </c>
      <c r="E57" s="9">
        <f>(D57/B57)*100</f>
        <v>128.47720926780022</v>
      </c>
      <c r="F57" s="9">
        <f>(D57/C57)*100</f>
        <v>45.596157435317245</v>
      </c>
    </row>
    <row r="58" spans="1:6" x14ac:dyDescent="0.25">
      <c r="A58" s="5" t="s">
        <v>57</v>
      </c>
      <c r="B58" s="13">
        <f>SUM(B59:B61)</f>
        <v>3971.55</v>
      </c>
      <c r="C58" s="13" t="s">
        <v>0</v>
      </c>
      <c r="D58" s="13">
        <f>SUM(D59:D61)</f>
        <v>3161.5200000000004</v>
      </c>
      <c r="E58" s="13">
        <f>(D58/B58)*100</f>
        <v>79.604184764134928</v>
      </c>
      <c r="F58" s="13" t="s">
        <v>0</v>
      </c>
    </row>
    <row r="59" spans="1:6" x14ac:dyDescent="0.25">
      <c r="A59" s="5" t="s">
        <v>58</v>
      </c>
      <c r="B59" s="13">
        <v>295.76</v>
      </c>
      <c r="C59" s="13" t="s">
        <v>0</v>
      </c>
      <c r="D59" s="13">
        <v>293.72000000000003</v>
      </c>
      <c r="E59" s="13">
        <f t="shared" ref="E59:E81" si="7">(D59/B59)*100</f>
        <v>99.310251555315133</v>
      </c>
      <c r="F59" s="13" t="s">
        <v>0</v>
      </c>
    </row>
    <row r="60" spans="1:6" x14ac:dyDescent="0.25">
      <c r="A60" s="5" t="s">
        <v>59</v>
      </c>
      <c r="B60" s="13">
        <v>3124.54</v>
      </c>
      <c r="C60" s="13" t="s">
        <v>0</v>
      </c>
      <c r="D60" s="13">
        <v>2642.8</v>
      </c>
      <c r="E60" s="13">
        <f t="shared" si="7"/>
        <v>84.582050477830336</v>
      </c>
      <c r="F60" s="13" t="s">
        <v>0</v>
      </c>
    </row>
    <row r="61" spans="1:6" x14ac:dyDescent="0.25">
      <c r="A61" s="5" t="s">
        <v>60</v>
      </c>
      <c r="B61" s="13">
        <v>551.25</v>
      </c>
      <c r="C61" s="13" t="s">
        <v>0</v>
      </c>
      <c r="D61" s="13">
        <v>225</v>
      </c>
      <c r="E61" s="13">
        <f t="shared" si="7"/>
        <v>40.816326530612244</v>
      </c>
      <c r="F61" s="13" t="s">
        <v>0</v>
      </c>
    </row>
    <row r="62" spans="1:6" x14ac:dyDescent="0.25">
      <c r="A62" s="5" t="s">
        <v>61</v>
      </c>
      <c r="B62" s="13">
        <f>SUM(B63:B64)</f>
        <v>21932.09</v>
      </c>
      <c r="C62" s="13" t="s">
        <v>0</v>
      </c>
      <c r="D62" s="13">
        <f>SUM(D63:D64)</f>
        <v>21156.87</v>
      </c>
      <c r="E62" s="13">
        <f t="shared" si="7"/>
        <v>96.465361942249913</v>
      </c>
      <c r="F62" s="13" t="s">
        <v>0</v>
      </c>
    </row>
    <row r="63" spans="1:6" x14ac:dyDescent="0.25">
      <c r="A63" s="5" t="s">
        <v>62</v>
      </c>
      <c r="B63" s="13">
        <v>2980.13</v>
      </c>
      <c r="C63" s="13" t="s">
        <v>0</v>
      </c>
      <c r="D63" s="13">
        <v>2313.34</v>
      </c>
      <c r="E63" s="13">
        <f t="shared" si="7"/>
        <v>77.625472714277564</v>
      </c>
      <c r="F63" s="13" t="s">
        <v>0</v>
      </c>
    </row>
    <row r="64" spans="1:6" x14ac:dyDescent="0.25">
      <c r="A64" s="5" t="s">
        <v>63</v>
      </c>
      <c r="B64" s="13">
        <v>18951.96</v>
      </c>
      <c r="C64" s="13" t="s">
        <v>0</v>
      </c>
      <c r="D64" s="13">
        <v>18843.53</v>
      </c>
      <c r="E64" s="13">
        <f t="shared" si="7"/>
        <v>99.427869201918952</v>
      </c>
      <c r="F64" s="13" t="s">
        <v>0</v>
      </c>
    </row>
    <row r="65" spans="1:6" x14ac:dyDescent="0.25">
      <c r="A65" s="5" t="s">
        <v>64</v>
      </c>
      <c r="B65" s="13">
        <f>SUM(B66:B74)</f>
        <v>358918.81</v>
      </c>
      <c r="C65" s="13" t="s">
        <v>0</v>
      </c>
      <c r="D65" s="13">
        <f>SUM(D66:D74)</f>
        <v>480245.7</v>
      </c>
      <c r="E65" s="13">
        <f t="shared" si="7"/>
        <v>133.80343593583183</v>
      </c>
      <c r="F65" s="13" t="s">
        <v>0</v>
      </c>
    </row>
    <row r="66" spans="1:6" x14ac:dyDescent="0.25">
      <c r="A66" s="5" t="s">
        <v>65</v>
      </c>
      <c r="B66" s="13">
        <v>6323.93</v>
      </c>
      <c r="C66" s="13" t="s">
        <v>0</v>
      </c>
      <c r="D66" s="13">
        <v>4955.25</v>
      </c>
      <c r="E66" s="13">
        <f t="shared" si="7"/>
        <v>78.357129190234559</v>
      </c>
      <c r="F66" s="13" t="s">
        <v>0</v>
      </c>
    </row>
    <row r="67" spans="1:6" x14ac:dyDescent="0.25">
      <c r="A67" s="5" t="s">
        <v>66</v>
      </c>
      <c r="B67" s="13">
        <v>44417.22</v>
      </c>
      <c r="C67" s="13" t="s">
        <v>0</v>
      </c>
      <c r="D67" s="13">
        <v>128146.83</v>
      </c>
      <c r="E67" s="13">
        <f t="shared" si="7"/>
        <v>288.50709251952281</v>
      </c>
      <c r="F67" s="13" t="s">
        <v>0</v>
      </c>
    </row>
    <row r="68" spans="1:6" x14ac:dyDescent="0.25">
      <c r="A68" s="5" t="s">
        <v>67</v>
      </c>
      <c r="B68" s="13">
        <v>529.63</v>
      </c>
      <c r="C68" s="13" t="s">
        <v>0</v>
      </c>
      <c r="D68" s="13">
        <v>1044.73</v>
      </c>
      <c r="E68" s="13">
        <f t="shared" si="7"/>
        <v>197.2565753450522</v>
      </c>
      <c r="F68" s="13" t="s">
        <v>0</v>
      </c>
    </row>
    <row r="69" spans="1:6" x14ac:dyDescent="0.25">
      <c r="A69" s="5" t="s">
        <v>68</v>
      </c>
      <c r="B69" s="13">
        <v>260089.8</v>
      </c>
      <c r="C69" s="13" t="s">
        <v>0</v>
      </c>
      <c r="D69" s="13">
        <v>307008.17</v>
      </c>
      <c r="E69" s="13">
        <f t="shared" si="7"/>
        <v>118.03929642761845</v>
      </c>
      <c r="F69" s="13" t="s">
        <v>0</v>
      </c>
    </row>
    <row r="70" spans="1:6" x14ac:dyDescent="0.25">
      <c r="A70" s="5" t="s">
        <v>69</v>
      </c>
      <c r="B70" s="13">
        <v>1361.43</v>
      </c>
      <c r="C70" s="13" t="s">
        <v>0</v>
      </c>
      <c r="D70" s="13">
        <v>1440.66</v>
      </c>
      <c r="E70" s="13">
        <f t="shared" si="7"/>
        <v>105.81961613891275</v>
      </c>
      <c r="F70" s="13" t="s">
        <v>0</v>
      </c>
    </row>
    <row r="71" spans="1:6" x14ac:dyDescent="0.25">
      <c r="A71" s="5" t="s">
        <v>70</v>
      </c>
      <c r="B71" s="13">
        <v>3573.03</v>
      </c>
      <c r="C71" s="13" t="s">
        <v>0</v>
      </c>
      <c r="D71" s="13">
        <v>3896.34</v>
      </c>
      <c r="E71" s="13">
        <f t="shared" si="7"/>
        <v>109.04862259762722</v>
      </c>
      <c r="F71" s="13" t="s">
        <v>0</v>
      </c>
    </row>
    <row r="72" spans="1:6" x14ac:dyDescent="0.25">
      <c r="A72" s="5" t="s">
        <v>71</v>
      </c>
      <c r="B72" s="13">
        <v>19725.46</v>
      </c>
      <c r="C72" s="13" t="s">
        <v>0</v>
      </c>
      <c r="D72" s="13">
        <v>20114.34</v>
      </c>
      <c r="E72" s="13">
        <f t="shared" si="7"/>
        <v>101.97146226247702</v>
      </c>
      <c r="F72" s="13" t="s">
        <v>0</v>
      </c>
    </row>
    <row r="73" spans="1:6" x14ac:dyDescent="0.25">
      <c r="A73" s="5" t="s">
        <v>72</v>
      </c>
      <c r="B73" s="13">
        <v>12234</v>
      </c>
      <c r="C73" s="13" t="s">
        <v>0</v>
      </c>
      <c r="D73" s="13">
        <v>13133.4</v>
      </c>
      <c r="E73" s="13">
        <f t="shared" si="7"/>
        <v>107.35164296223638</v>
      </c>
      <c r="F73" s="13" t="s">
        <v>0</v>
      </c>
    </row>
    <row r="74" spans="1:6" x14ac:dyDescent="0.25">
      <c r="A74" s="5" t="s">
        <v>73</v>
      </c>
      <c r="B74" s="13">
        <v>10664.31</v>
      </c>
      <c r="C74" s="13" t="s">
        <v>0</v>
      </c>
      <c r="D74" s="13">
        <v>505.98</v>
      </c>
      <c r="E74" s="13">
        <f t="shared" si="7"/>
        <v>4.7446107624403275</v>
      </c>
      <c r="F74" s="13" t="s">
        <v>0</v>
      </c>
    </row>
    <row r="75" spans="1:6" x14ac:dyDescent="0.25">
      <c r="A75" s="5" t="s">
        <v>74</v>
      </c>
      <c r="B75" s="13">
        <f>SUM(B76:B81)</f>
        <v>44925.7</v>
      </c>
      <c r="C75" s="13" t="s">
        <v>0</v>
      </c>
      <c r="D75" s="13">
        <f>SUM(D76:D81)</f>
        <v>47564.34</v>
      </c>
      <c r="E75" s="13">
        <f t="shared" si="7"/>
        <v>105.87334198465466</v>
      </c>
      <c r="F75" s="13" t="s">
        <v>0</v>
      </c>
    </row>
    <row r="76" spans="1:6" x14ac:dyDescent="0.25">
      <c r="A76" s="5" t="s">
        <v>75</v>
      </c>
      <c r="B76" s="13">
        <v>11484.73</v>
      </c>
      <c r="C76" s="13" t="s">
        <v>0</v>
      </c>
      <c r="D76" s="13">
        <v>1739.31</v>
      </c>
      <c r="E76" s="13">
        <f t="shared" si="7"/>
        <v>15.144544103344179</v>
      </c>
      <c r="F76" s="13" t="s">
        <v>0</v>
      </c>
    </row>
    <row r="77" spans="1:6" x14ac:dyDescent="0.25">
      <c r="A77" s="5" t="s">
        <v>76</v>
      </c>
      <c r="B77" s="13">
        <v>1838.82</v>
      </c>
      <c r="C77" s="13" t="s">
        <v>0</v>
      </c>
      <c r="D77" s="13">
        <v>2273.12</v>
      </c>
      <c r="E77" s="13">
        <f t="shared" si="7"/>
        <v>123.61840745695609</v>
      </c>
      <c r="F77" s="13" t="s">
        <v>0</v>
      </c>
    </row>
    <row r="78" spans="1:6" x14ac:dyDescent="0.25">
      <c r="A78" s="5" t="s">
        <v>77</v>
      </c>
      <c r="B78" s="13">
        <v>3976.09</v>
      </c>
      <c r="C78" s="13" t="s">
        <v>0</v>
      </c>
      <c r="D78" s="13">
        <v>2117.75</v>
      </c>
      <c r="E78" s="13">
        <f t="shared" si="7"/>
        <v>53.26212434829192</v>
      </c>
      <c r="F78" s="13" t="s">
        <v>0</v>
      </c>
    </row>
    <row r="79" spans="1:6" x14ac:dyDescent="0.25">
      <c r="A79" s="5" t="s">
        <v>78</v>
      </c>
      <c r="B79" s="13">
        <v>5062.32</v>
      </c>
      <c r="C79" s="13" t="s">
        <v>0</v>
      </c>
      <c r="D79" s="13">
        <v>5062.32</v>
      </c>
      <c r="E79" s="13">
        <f t="shared" si="7"/>
        <v>100</v>
      </c>
      <c r="F79" s="13" t="s">
        <v>0</v>
      </c>
    </row>
    <row r="80" spans="1:6" x14ac:dyDescent="0.25">
      <c r="A80" s="5" t="s">
        <v>79</v>
      </c>
      <c r="B80" s="13">
        <v>19412.240000000002</v>
      </c>
      <c r="C80" s="13" t="s">
        <v>0</v>
      </c>
      <c r="D80" s="13">
        <v>26650.14</v>
      </c>
      <c r="E80" s="13">
        <f t="shared" si="7"/>
        <v>137.28523859173387</v>
      </c>
      <c r="F80" s="13" t="s">
        <v>0</v>
      </c>
    </row>
    <row r="81" spans="1:6" x14ac:dyDescent="0.25">
      <c r="A81" s="5" t="s">
        <v>80</v>
      </c>
      <c r="B81" s="13">
        <v>3151.5</v>
      </c>
      <c r="C81" s="13" t="s">
        <v>0</v>
      </c>
      <c r="D81" s="13">
        <v>9721.7000000000007</v>
      </c>
      <c r="E81" s="13">
        <f t="shared" si="7"/>
        <v>308.47850230049187</v>
      </c>
      <c r="F81" s="13" t="s">
        <v>0</v>
      </c>
    </row>
    <row r="82" spans="1:6" x14ac:dyDescent="0.25">
      <c r="A82" s="8" t="s">
        <v>81</v>
      </c>
      <c r="B82" s="9">
        <f>B83+B85</f>
        <v>5800.12</v>
      </c>
      <c r="C82" s="9">
        <v>11170</v>
      </c>
      <c r="D82" s="9">
        <f>D83+D85</f>
        <v>5520.31</v>
      </c>
      <c r="E82" s="9">
        <f>(D82/B82)*100</f>
        <v>95.175789466424845</v>
      </c>
      <c r="F82" s="9">
        <f>(D82/C82)*100</f>
        <v>49.420859444941811</v>
      </c>
    </row>
    <row r="83" spans="1:6" x14ac:dyDescent="0.25">
      <c r="A83" s="5" t="s">
        <v>82</v>
      </c>
      <c r="B83" s="13">
        <f>SUM(B84)</f>
        <v>4444.33</v>
      </c>
      <c r="C83" s="13" t="s">
        <v>0</v>
      </c>
      <c r="D83" s="13">
        <f>SUM(D84)</f>
        <v>4161.3500000000004</v>
      </c>
      <c r="E83" s="13">
        <f>(D83/B83)*100</f>
        <v>93.632786044240646</v>
      </c>
      <c r="F83" s="13" t="s">
        <v>0</v>
      </c>
    </row>
    <row r="84" spans="1:6" ht="27.6" x14ac:dyDescent="0.25">
      <c r="A84" s="85" t="s">
        <v>543</v>
      </c>
      <c r="B84" s="13">
        <v>4444.33</v>
      </c>
      <c r="C84" s="13" t="s">
        <v>0</v>
      </c>
      <c r="D84" s="13">
        <v>4161.3500000000004</v>
      </c>
      <c r="E84" s="13">
        <f t="shared" ref="E84:E87" si="8">(D84/B84)*100</f>
        <v>93.632786044240646</v>
      </c>
      <c r="F84" s="13" t="s">
        <v>0</v>
      </c>
    </row>
    <row r="85" spans="1:6" x14ac:dyDescent="0.25">
      <c r="A85" s="5" t="s">
        <v>83</v>
      </c>
      <c r="B85" s="13">
        <f>SUM(B86:B87)</f>
        <v>1355.7900000000002</v>
      </c>
      <c r="C85" s="13" t="s">
        <v>0</v>
      </c>
      <c r="D85" s="13">
        <f>SUM(D86:D87)</f>
        <v>1358.96</v>
      </c>
      <c r="E85" s="13">
        <f t="shared" si="8"/>
        <v>100.23381202103569</v>
      </c>
      <c r="F85" s="13" t="s">
        <v>0</v>
      </c>
    </row>
    <row r="86" spans="1:6" x14ac:dyDescent="0.25">
      <c r="A86" s="5" t="s">
        <v>84</v>
      </c>
      <c r="B86" s="13">
        <v>1353.66</v>
      </c>
      <c r="C86" s="13" t="s">
        <v>0</v>
      </c>
      <c r="D86" s="13">
        <v>1358.92</v>
      </c>
      <c r="E86" s="13">
        <f t="shared" si="8"/>
        <v>100.38857615649424</v>
      </c>
      <c r="F86" s="13" t="s">
        <v>0</v>
      </c>
    </row>
    <row r="87" spans="1:6" x14ac:dyDescent="0.25">
      <c r="A87" s="5" t="s">
        <v>85</v>
      </c>
      <c r="B87" s="13">
        <v>2.13</v>
      </c>
      <c r="C87" s="13" t="s">
        <v>0</v>
      </c>
      <c r="D87" s="13">
        <v>0.04</v>
      </c>
      <c r="E87" s="13">
        <f t="shared" si="8"/>
        <v>1.8779342723004695</v>
      </c>
      <c r="F87" s="13" t="s">
        <v>0</v>
      </c>
    </row>
    <row r="88" spans="1:6" x14ac:dyDescent="0.25">
      <c r="A88" s="8" t="s">
        <v>86</v>
      </c>
      <c r="B88" s="9">
        <f>B89+B91</f>
        <v>324111.61</v>
      </c>
      <c r="C88" s="9">
        <v>841350</v>
      </c>
      <c r="D88" s="9">
        <f>D89+D91</f>
        <v>381909.33</v>
      </c>
      <c r="E88" s="9">
        <f>(D88/B88)*100</f>
        <v>117.83265955823059</v>
      </c>
      <c r="F88" s="9">
        <f>(D88/C88)*100</f>
        <v>45.392444285968978</v>
      </c>
    </row>
    <row r="89" spans="1:6" x14ac:dyDescent="0.25">
      <c r="A89" s="5" t="s">
        <v>87</v>
      </c>
      <c r="B89" s="13">
        <f>SUM(B90)</f>
        <v>130270.84</v>
      </c>
      <c r="C89" s="13" t="s">
        <v>0</v>
      </c>
      <c r="D89" s="13">
        <f>SUM(D90)</f>
        <v>146053.38</v>
      </c>
      <c r="E89" s="13">
        <f>(D89/B89)*100</f>
        <v>112.11517481579148</v>
      </c>
      <c r="F89" s="13" t="s">
        <v>0</v>
      </c>
    </row>
    <row r="90" spans="1:6" x14ac:dyDescent="0.25">
      <c r="A90" s="5" t="s">
        <v>88</v>
      </c>
      <c r="B90" s="13">
        <v>130270.84</v>
      </c>
      <c r="C90" s="13" t="s">
        <v>0</v>
      </c>
      <c r="D90" s="13">
        <v>146053.38</v>
      </c>
      <c r="E90" s="13">
        <f t="shared" ref="E90:E93" si="9">(D90/B90)*100</f>
        <v>112.11517481579148</v>
      </c>
      <c r="F90" s="13" t="s">
        <v>0</v>
      </c>
    </row>
    <row r="91" spans="1:6" x14ac:dyDescent="0.25">
      <c r="A91" s="5" t="s">
        <v>89</v>
      </c>
      <c r="B91" s="13">
        <f>SUM(B92:B93)</f>
        <v>193840.77</v>
      </c>
      <c r="C91" s="13" t="s">
        <v>0</v>
      </c>
      <c r="D91" s="13">
        <f>SUM(D92:D93)</f>
        <v>235855.95</v>
      </c>
      <c r="E91" s="13">
        <f t="shared" si="9"/>
        <v>121.67509961913588</v>
      </c>
      <c r="F91" s="13" t="s">
        <v>0</v>
      </c>
    </row>
    <row r="92" spans="1:6" x14ac:dyDescent="0.25">
      <c r="A92" s="5" t="s">
        <v>90</v>
      </c>
      <c r="B92" s="13">
        <v>191409.77</v>
      </c>
      <c r="C92" s="13" t="s">
        <v>0</v>
      </c>
      <c r="D92" s="13">
        <v>235284.1</v>
      </c>
      <c r="E92" s="13">
        <f t="shared" si="9"/>
        <v>122.92167740445016</v>
      </c>
      <c r="F92" s="13" t="s">
        <v>0</v>
      </c>
    </row>
    <row r="93" spans="1:6" x14ac:dyDescent="0.25">
      <c r="A93" s="5" t="s">
        <v>91</v>
      </c>
      <c r="B93" s="13">
        <v>2431</v>
      </c>
      <c r="C93" s="13" t="s">
        <v>0</v>
      </c>
      <c r="D93" s="13">
        <v>571.85</v>
      </c>
      <c r="E93" s="13">
        <f t="shared" si="9"/>
        <v>23.523241464417936</v>
      </c>
      <c r="F93" s="13" t="s">
        <v>0</v>
      </c>
    </row>
    <row r="94" spans="1:6" x14ac:dyDescent="0.25">
      <c r="A94" s="8" t="s">
        <v>92</v>
      </c>
      <c r="B94" s="9">
        <f>SUM(B95)</f>
        <v>67398.98</v>
      </c>
      <c r="C94" s="9">
        <v>216425</v>
      </c>
      <c r="D94" s="9">
        <f>SUM(D95)</f>
        <v>90847.26</v>
      </c>
      <c r="E94" s="9">
        <f>(D94/B94)*100</f>
        <v>134.79025943716064</v>
      </c>
      <c r="F94" s="9">
        <f>(D94/C94)*100</f>
        <v>41.976324361788144</v>
      </c>
    </row>
    <row r="95" spans="1:6" x14ac:dyDescent="0.25">
      <c r="A95" s="5" t="s">
        <v>93</v>
      </c>
      <c r="B95" s="13">
        <f>SUM(B96:B97)</f>
        <v>67398.98</v>
      </c>
      <c r="C95" s="13" t="s">
        <v>0</v>
      </c>
      <c r="D95" s="13">
        <f>SUM(D96:D97)</f>
        <v>90847.26</v>
      </c>
      <c r="E95" s="13">
        <f>(D95/B95)*100</f>
        <v>134.79025943716064</v>
      </c>
      <c r="F95" s="13" t="s">
        <v>0</v>
      </c>
    </row>
    <row r="96" spans="1:6" x14ac:dyDescent="0.25">
      <c r="A96" s="5" t="s">
        <v>94</v>
      </c>
      <c r="B96" s="13">
        <v>58704.4</v>
      </c>
      <c r="C96" s="13" t="s">
        <v>0</v>
      </c>
      <c r="D96" s="13">
        <v>81649.399999999994</v>
      </c>
      <c r="E96" s="13">
        <f t="shared" ref="E96:E97" si="10">(D96/B96)*100</f>
        <v>139.08565627108018</v>
      </c>
      <c r="F96" s="13" t="s">
        <v>0</v>
      </c>
    </row>
    <row r="97" spans="1:6" x14ac:dyDescent="0.25">
      <c r="A97" s="5" t="s">
        <v>95</v>
      </c>
      <c r="B97" s="13">
        <v>8694.58</v>
      </c>
      <c r="C97" s="13" t="s">
        <v>0</v>
      </c>
      <c r="D97" s="13">
        <v>9197.86</v>
      </c>
      <c r="E97" s="13">
        <f t="shared" si="10"/>
        <v>105.78843371387694</v>
      </c>
      <c r="F97" s="13" t="s">
        <v>0</v>
      </c>
    </row>
    <row r="98" spans="1:6" x14ac:dyDescent="0.25">
      <c r="A98" s="8" t="s">
        <v>96</v>
      </c>
      <c r="B98" s="9">
        <f>B99+B101</f>
        <v>80808.44</v>
      </c>
      <c r="C98" s="9">
        <v>195785</v>
      </c>
      <c r="D98" s="9">
        <f>SUM(D99)</f>
        <v>96975.29</v>
      </c>
      <c r="E98" s="9">
        <f>(D98/B98)*100</f>
        <v>120.00638794660557</v>
      </c>
      <c r="F98" s="9">
        <f>(D98/C98)*100</f>
        <v>49.531521822407228</v>
      </c>
    </row>
    <row r="99" spans="1:6" x14ac:dyDescent="0.25">
      <c r="A99" s="5" t="s">
        <v>97</v>
      </c>
      <c r="B99" s="13">
        <f>SUM(B100)</f>
        <v>78608.44</v>
      </c>
      <c r="C99" s="13" t="s">
        <v>0</v>
      </c>
      <c r="D99" s="13">
        <f>SUM(D100:D102)</f>
        <v>96975.29</v>
      </c>
      <c r="E99" s="13">
        <f>(D99/B99)*100</f>
        <v>123.36498472683084</v>
      </c>
      <c r="F99" s="13" t="s">
        <v>0</v>
      </c>
    </row>
    <row r="100" spans="1:6" x14ac:dyDescent="0.25">
      <c r="A100" s="5" t="s">
        <v>98</v>
      </c>
      <c r="B100" s="13">
        <v>78608.44</v>
      </c>
      <c r="C100" s="13" t="s">
        <v>0</v>
      </c>
      <c r="D100" s="13">
        <v>96975.29</v>
      </c>
      <c r="E100" s="13">
        <f t="shared" ref="E100:E102" si="11">(D100/B100)*100</f>
        <v>123.36498472683084</v>
      </c>
      <c r="F100" s="13" t="s">
        <v>0</v>
      </c>
    </row>
    <row r="101" spans="1:6" x14ac:dyDescent="0.25">
      <c r="A101" s="5" t="s">
        <v>99</v>
      </c>
      <c r="B101" s="13">
        <f>SUM(B102)</f>
        <v>2200</v>
      </c>
      <c r="C101" s="13" t="s">
        <v>0</v>
      </c>
      <c r="D101" s="13">
        <v>0</v>
      </c>
      <c r="E101" s="13">
        <f t="shared" si="11"/>
        <v>0</v>
      </c>
      <c r="F101" s="13" t="s">
        <v>0</v>
      </c>
    </row>
    <row r="102" spans="1:6" x14ac:dyDescent="0.25">
      <c r="A102" s="5" t="s">
        <v>100</v>
      </c>
      <c r="B102" s="13">
        <v>2200</v>
      </c>
      <c r="C102" s="13" t="s">
        <v>0</v>
      </c>
      <c r="D102" s="13">
        <v>0</v>
      </c>
      <c r="E102" s="13">
        <f t="shared" si="11"/>
        <v>0</v>
      </c>
      <c r="F102" s="13" t="s">
        <v>0</v>
      </c>
    </row>
    <row r="103" spans="1:6" x14ac:dyDescent="0.25">
      <c r="A103" s="8" t="s">
        <v>7</v>
      </c>
      <c r="B103" s="9">
        <f>B104+B110+B118</f>
        <v>1386428.9400000002</v>
      </c>
      <c r="C103" s="9">
        <f>C104+C110+C118</f>
        <v>2001120</v>
      </c>
      <c r="D103" s="9">
        <f>D104+D110-+D118</f>
        <v>901143.11</v>
      </c>
      <c r="E103" s="9">
        <f>(D103/B103)*100</f>
        <v>64.99742496719665</v>
      </c>
      <c r="F103" s="9">
        <f>(D103/C103)*100</f>
        <v>45.031937614935636</v>
      </c>
    </row>
    <row r="104" spans="1:6" x14ac:dyDescent="0.25">
      <c r="A104" s="8" t="s">
        <v>101</v>
      </c>
      <c r="B104" s="9">
        <f>B105+B107</f>
        <v>10452.6</v>
      </c>
      <c r="C104" s="9">
        <v>540300</v>
      </c>
      <c r="D104" s="9">
        <f>D105+D107</f>
        <v>254524.91</v>
      </c>
      <c r="E104" s="9">
        <f>(D104/B104)*100</f>
        <v>2435.0392246905076</v>
      </c>
      <c r="F104" s="9">
        <f>(D104/C104)*100</f>
        <v>47.108071441791601</v>
      </c>
    </row>
    <row r="105" spans="1:6" x14ac:dyDescent="0.25">
      <c r="A105" s="5" t="s">
        <v>102</v>
      </c>
      <c r="B105" s="13">
        <v>9682.6</v>
      </c>
      <c r="C105" s="13" t="s">
        <v>0</v>
      </c>
      <c r="D105" s="13">
        <f>SUM(D106)</f>
        <v>40729.599999999999</v>
      </c>
      <c r="E105" s="13">
        <f>(D105/B105)*100</f>
        <v>420.64734678702001</v>
      </c>
      <c r="F105" s="13" t="s">
        <v>0</v>
      </c>
    </row>
    <row r="106" spans="1:6" x14ac:dyDescent="0.25">
      <c r="A106" s="5" t="s">
        <v>103</v>
      </c>
      <c r="B106" s="13">
        <v>9682.6</v>
      </c>
      <c r="C106" s="13" t="s">
        <v>0</v>
      </c>
      <c r="D106" s="13">
        <v>40729.599999999999</v>
      </c>
      <c r="E106" s="13">
        <f t="shared" ref="E106:E108" si="12">(D106/B106)*100</f>
        <v>420.64734678702001</v>
      </c>
      <c r="F106" s="13" t="s">
        <v>0</v>
      </c>
    </row>
    <row r="107" spans="1:6" x14ac:dyDescent="0.25">
      <c r="A107" s="5" t="s">
        <v>104</v>
      </c>
      <c r="B107" s="13">
        <v>770</v>
      </c>
      <c r="C107" s="13" t="s">
        <v>0</v>
      </c>
      <c r="D107" s="13">
        <f>SUM(D108:D109)</f>
        <v>213795.31</v>
      </c>
      <c r="E107" s="13">
        <f t="shared" si="12"/>
        <v>27765.624675324678</v>
      </c>
      <c r="F107" s="13" t="s">
        <v>0</v>
      </c>
    </row>
    <row r="108" spans="1:6" x14ac:dyDescent="0.25">
      <c r="A108" s="5" t="s">
        <v>105</v>
      </c>
      <c r="B108" s="13">
        <v>770</v>
      </c>
      <c r="C108" s="13" t="s">
        <v>0</v>
      </c>
      <c r="D108" s="13">
        <v>2198.75</v>
      </c>
      <c r="E108" s="13">
        <f t="shared" si="12"/>
        <v>285.55194805194805</v>
      </c>
      <c r="F108" s="13" t="s">
        <v>0</v>
      </c>
    </row>
    <row r="109" spans="1:6" x14ac:dyDescent="0.25">
      <c r="A109" s="5" t="s">
        <v>106</v>
      </c>
      <c r="B109" s="13">
        <v>0</v>
      </c>
      <c r="C109" s="13" t="s">
        <v>0</v>
      </c>
      <c r="D109" s="13">
        <v>211596.56</v>
      </c>
      <c r="E109" s="13">
        <v>0</v>
      </c>
      <c r="F109" s="13" t="s">
        <v>0</v>
      </c>
    </row>
    <row r="110" spans="1:6" x14ac:dyDescent="0.25">
      <c r="A110" s="8" t="s">
        <v>107</v>
      </c>
      <c r="B110" s="9">
        <f>B111+B114</f>
        <v>1345439.53</v>
      </c>
      <c r="C110" s="9">
        <v>1450820</v>
      </c>
      <c r="D110" s="9">
        <f>D111+D114</f>
        <v>646618.19999999995</v>
      </c>
      <c r="E110" s="9">
        <f>(D110/B110)*100</f>
        <v>48.059997166873778</v>
      </c>
      <c r="F110" s="9">
        <f>(D110/C110)*100</f>
        <v>44.569153995671414</v>
      </c>
    </row>
    <row r="111" spans="1:6" x14ac:dyDescent="0.25">
      <c r="A111" s="5" t="s">
        <v>108</v>
      </c>
      <c r="B111" s="13">
        <f>SUM(B112:B113)</f>
        <v>1340470.67</v>
      </c>
      <c r="C111" s="13" t="s">
        <v>0</v>
      </c>
      <c r="D111" s="13">
        <f>SUM(D112:D113)</f>
        <v>611728.88</v>
      </c>
      <c r="E111" s="13">
        <f>(D111/B111)*100</f>
        <v>45.635379698386089</v>
      </c>
      <c r="F111" s="13" t="s">
        <v>0</v>
      </c>
    </row>
    <row r="112" spans="1:6" x14ac:dyDescent="0.25">
      <c r="A112" s="5" t="s">
        <v>109</v>
      </c>
      <c r="B112" s="13">
        <v>1335239.26</v>
      </c>
      <c r="C112" s="13" t="s">
        <v>0</v>
      </c>
      <c r="D112" s="13">
        <v>611728.88</v>
      </c>
      <c r="E112" s="13">
        <f t="shared" ref="E112:E117" si="13">(D112/B112)*100</f>
        <v>45.814177153538758</v>
      </c>
      <c r="F112" s="13" t="s">
        <v>0</v>
      </c>
    </row>
    <row r="113" spans="1:6" x14ac:dyDescent="0.25">
      <c r="A113" s="5" t="s">
        <v>110</v>
      </c>
      <c r="B113" s="13">
        <v>5231.41</v>
      </c>
      <c r="C113" s="13" t="s">
        <v>0</v>
      </c>
      <c r="D113" s="13">
        <v>0</v>
      </c>
      <c r="E113" s="13">
        <f t="shared" si="13"/>
        <v>0</v>
      </c>
      <c r="F113" s="13" t="s">
        <v>0</v>
      </c>
    </row>
    <row r="114" spans="1:6" x14ac:dyDescent="0.25">
      <c r="A114" s="5" t="s">
        <v>111</v>
      </c>
      <c r="B114" s="13">
        <f>SUM(B115:B117)</f>
        <v>4968.8600000000006</v>
      </c>
      <c r="C114" s="13" t="s">
        <v>0</v>
      </c>
      <c r="D114" s="13">
        <f>SUM(D115:D117)</f>
        <v>34889.32</v>
      </c>
      <c r="E114" s="13">
        <f t="shared" si="13"/>
        <v>702.15944904867501</v>
      </c>
      <c r="F114" s="13" t="s">
        <v>0</v>
      </c>
    </row>
    <row r="115" spans="1:6" x14ac:dyDescent="0.25">
      <c r="A115" s="5" t="s">
        <v>112</v>
      </c>
      <c r="B115" s="13">
        <v>811.03</v>
      </c>
      <c r="C115" s="13" t="s">
        <v>0</v>
      </c>
      <c r="D115" s="13">
        <v>5300.33</v>
      </c>
      <c r="E115" s="13">
        <f t="shared" si="13"/>
        <v>653.53069553530702</v>
      </c>
      <c r="F115" s="13" t="s">
        <v>0</v>
      </c>
    </row>
    <row r="116" spans="1:6" x14ac:dyDescent="0.25">
      <c r="A116" s="5" t="s">
        <v>113</v>
      </c>
      <c r="B116" s="13">
        <v>245.95</v>
      </c>
      <c r="C116" s="13" t="s">
        <v>0</v>
      </c>
      <c r="D116" s="13">
        <v>0</v>
      </c>
      <c r="E116" s="13">
        <f t="shared" si="13"/>
        <v>0</v>
      </c>
      <c r="F116" s="13" t="s">
        <v>0</v>
      </c>
    </row>
    <row r="117" spans="1:6" x14ac:dyDescent="0.25">
      <c r="A117" s="5" t="s">
        <v>114</v>
      </c>
      <c r="B117" s="13">
        <v>3911.88</v>
      </c>
      <c r="C117" s="13" t="s">
        <v>0</v>
      </c>
      <c r="D117" s="13">
        <v>29588.99</v>
      </c>
      <c r="E117" s="13">
        <f t="shared" si="13"/>
        <v>756.387977136313</v>
      </c>
      <c r="F117" s="13" t="s">
        <v>0</v>
      </c>
    </row>
    <row r="118" spans="1:6" x14ac:dyDescent="0.25">
      <c r="A118" s="8" t="s">
        <v>115</v>
      </c>
      <c r="B118" s="9">
        <f>SUM(B119)</f>
        <v>30536.81</v>
      </c>
      <c r="C118" s="9">
        <v>10000</v>
      </c>
      <c r="D118" s="9">
        <f>SUM(D119)</f>
        <v>0</v>
      </c>
      <c r="E118" s="9">
        <v>0</v>
      </c>
      <c r="F118" s="9">
        <f>(D118/C118)*100</f>
        <v>0</v>
      </c>
    </row>
    <row r="119" spans="1:6" x14ac:dyDescent="0.25">
      <c r="A119" s="5" t="s">
        <v>116</v>
      </c>
      <c r="B119" s="13">
        <f>SUM(B120)</f>
        <v>30536.81</v>
      </c>
      <c r="C119" s="13" t="s">
        <v>0</v>
      </c>
      <c r="D119" s="13">
        <f>SUM(D120)</f>
        <v>0</v>
      </c>
      <c r="E119" s="13">
        <v>0</v>
      </c>
      <c r="F119" s="13"/>
    </row>
    <row r="120" spans="1:6" x14ac:dyDescent="0.25">
      <c r="A120" s="5" t="s">
        <v>117</v>
      </c>
      <c r="B120" s="13">
        <v>30536.81</v>
      </c>
      <c r="C120" s="13" t="s">
        <v>0</v>
      </c>
      <c r="D120" s="13">
        <v>0</v>
      </c>
      <c r="E120" s="13">
        <v>0</v>
      </c>
      <c r="F120" s="13"/>
    </row>
    <row r="121" spans="1:6" x14ac:dyDescent="0.25">
      <c r="A121" s="8" t="s">
        <v>0</v>
      </c>
      <c r="B121" s="8" t="s">
        <v>0</v>
      </c>
      <c r="C121" s="8" t="s">
        <v>0</v>
      </c>
      <c r="D121" s="8" t="s">
        <v>0</v>
      </c>
      <c r="E121" s="8" t="s">
        <v>0</v>
      </c>
      <c r="F121" s="8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6"/>
  <sheetViews>
    <sheetView zoomScaleNormal="100" workbookViewId="0"/>
  </sheetViews>
  <sheetFormatPr defaultColWidth="9.109375" defaultRowHeight="13.8" x14ac:dyDescent="0.25"/>
  <cols>
    <col min="1" max="1" width="67.5546875" style="5" bestFit="1" customWidth="1"/>
    <col min="2" max="4" width="13.6640625" style="5" bestFit="1" customWidth="1"/>
    <col min="5" max="5" width="9.6640625" style="5" bestFit="1" customWidth="1"/>
    <col min="6" max="6" width="8" style="5" bestFit="1" customWidth="1"/>
    <col min="7" max="10" width="9.109375" style="5"/>
    <col min="11" max="11" width="10.6640625" style="5" bestFit="1" customWidth="1"/>
    <col min="12" max="16384" width="9.109375" style="5"/>
  </cols>
  <sheetData>
    <row r="1" spans="1:11" x14ac:dyDescent="0.25">
      <c r="A1" s="14" t="s">
        <v>477</v>
      </c>
    </row>
    <row r="3" spans="1:11" ht="27.6" x14ac:dyDescent="0.25">
      <c r="A3" s="66" t="s">
        <v>1</v>
      </c>
      <c r="B3" s="67" t="s">
        <v>466</v>
      </c>
      <c r="C3" s="67" t="s">
        <v>469</v>
      </c>
      <c r="D3" s="67" t="s">
        <v>470</v>
      </c>
      <c r="E3" s="67" t="s">
        <v>467</v>
      </c>
      <c r="F3" s="68" t="s">
        <v>468</v>
      </c>
    </row>
    <row r="4" spans="1:11" s="30" customFormat="1" ht="10.199999999999999" x14ac:dyDescent="0.2">
      <c r="A4" s="69">
        <v>1</v>
      </c>
      <c r="B4" s="70">
        <v>2</v>
      </c>
      <c r="C4" s="70">
        <v>3</v>
      </c>
      <c r="D4" s="70">
        <v>4</v>
      </c>
      <c r="E4" s="70">
        <v>5</v>
      </c>
      <c r="F4" s="71">
        <v>6</v>
      </c>
    </row>
    <row r="5" spans="1:11" s="6" customFormat="1" x14ac:dyDescent="0.25">
      <c r="A5" s="82" t="s">
        <v>118</v>
      </c>
      <c r="B5" s="77">
        <f>B6+B8+B16+B20+B22</f>
        <v>1241904.42</v>
      </c>
      <c r="C5" s="77">
        <f>C6+C8+C16+C20+C22</f>
        <v>3871770</v>
      </c>
      <c r="D5" s="77">
        <f>D6+D8+D16+D20+D22</f>
        <v>1418700.3599999999</v>
      </c>
      <c r="E5" s="77">
        <f>(D5/B5)*100</f>
        <v>114.23587332107248</v>
      </c>
      <c r="F5" s="77">
        <f>(D5/C5)*100</f>
        <v>36.642165211259965</v>
      </c>
    </row>
    <row r="6" spans="1:11" s="6" customFormat="1" x14ac:dyDescent="0.25">
      <c r="A6" s="79" t="s">
        <v>119</v>
      </c>
      <c r="B6" s="31">
        <f>B7</f>
        <v>627027.09</v>
      </c>
      <c r="C6" s="31">
        <f t="shared" ref="C6:D6" si="0">C7</f>
        <v>1789300</v>
      </c>
      <c r="D6" s="31">
        <f t="shared" si="0"/>
        <v>733159.45</v>
      </c>
      <c r="E6" s="65">
        <f>(D6/B6)*100</f>
        <v>116.92627985180036</v>
      </c>
      <c r="F6" s="65">
        <f t="shared" ref="F6:F23" si="1">(D6/C6)*100</f>
        <v>40.974652098586034</v>
      </c>
    </row>
    <row r="7" spans="1:11" s="6" customFormat="1" x14ac:dyDescent="0.25">
      <c r="A7" s="80" t="s">
        <v>120</v>
      </c>
      <c r="B7" s="32">
        <v>627027.09</v>
      </c>
      <c r="C7" s="32">
        <v>1789300</v>
      </c>
      <c r="D7" s="32">
        <v>733159.45</v>
      </c>
      <c r="E7" s="78">
        <f t="shared" ref="E7:E23" si="2">(D7/B7)*100</f>
        <v>116.92627985180036</v>
      </c>
      <c r="F7" s="78">
        <f t="shared" si="1"/>
        <v>40.974652098586034</v>
      </c>
    </row>
    <row r="8" spans="1:11" s="6" customFormat="1" x14ac:dyDescent="0.25">
      <c r="A8" s="79" t="s">
        <v>121</v>
      </c>
      <c r="B8" s="31">
        <f>SUM(B9:B15)</f>
        <v>536813.96</v>
      </c>
      <c r="C8" s="31">
        <f t="shared" ref="C8:D8" si="3">SUM(C9:C15)</f>
        <v>1627720</v>
      </c>
      <c r="D8" s="31">
        <f t="shared" si="3"/>
        <v>572366.16</v>
      </c>
      <c r="E8" s="65">
        <f t="shared" si="2"/>
        <v>106.62281584480404</v>
      </c>
      <c r="F8" s="65">
        <f t="shared" si="1"/>
        <v>35.163674342024429</v>
      </c>
    </row>
    <row r="9" spans="1:11" s="6" customFormat="1" x14ac:dyDescent="0.25">
      <c r="A9" s="80" t="s">
        <v>122</v>
      </c>
      <c r="B9" s="32">
        <v>70518.22</v>
      </c>
      <c r="C9" s="32">
        <v>383250</v>
      </c>
      <c r="D9" s="32">
        <v>79408.31</v>
      </c>
      <c r="E9" s="78">
        <f t="shared" si="2"/>
        <v>112.60679864012448</v>
      </c>
      <c r="F9" s="78">
        <f t="shared" si="1"/>
        <v>20.719715590345729</v>
      </c>
    </row>
    <row r="10" spans="1:11" s="6" customFormat="1" x14ac:dyDescent="0.25">
      <c r="A10" s="80" t="s">
        <v>123</v>
      </c>
      <c r="B10" s="32">
        <v>3480.93</v>
      </c>
      <c r="C10" s="32">
        <v>135500</v>
      </c>
      <c r="D10" s="32">
        <v>98102.399999999994</v>
      </c>
      <c r="E10" s="78">
        <f t="shared" si="2"/>
        <v>2818.2813213710128</v>
      </c>
      <c r="F10" s="78">
        <f t="shared" si="1"/>
        <v>72.400295202952023</v>
      </c>
    </row>
    <row r="11" spans="1:11" s="6" customFormat="1" x14ac:dyDescent="0.25">
      <c r="A11" s="80" t="s">
        <v>124</v>
      </c>
      <c r="B11" s="32">
        <v>231705.82</v>
      </c>
      <c r="C11" s="32">
        <v>491000</v>
      </c>
      <c r="D11" s="32">
        <v>230373.63</v>
      </c>
      <c r="E11" s="78">
        <f t="shared" si="2"/>
        <v>99.425051127330335</v>
      </c>
      <c r="F11" s="78">
        <f t="shared" si="1"/>
        <v>46.919272912423629</v>
      </c>
    </row>
    <row r="12" spans="1:11" s="6" customFormat="1" x14ac:dyDescent="0.25">
      <c r="A12" s="80" t="s">
        <v>125</v>
      </c>
      <c r="B12" s="32">
        <v>53167.38</v>
      </c>
      <c r="C12" s="32">
        <v>97305</v>
      </c>
      <c r="D12" s="32">
        <v>7010.64</v>
      </c>
      <c r="E12" s="78">
        <f t="shared" si="2"/>
        <v>13.185979824471323</v>
      </c>
      <c r="F12" s="78">
        <f t="shared" si="1"/>
        <v>7.2048096192384765</v>
      </c>
    </row>
    <row r="13" spans="1:11" s="6" customFormat="1" x14ac:dyDescent="0.25">
      <c r="A13" s="80" t="s">
        <v>126</v>
      </c>
      <c r="B13" s="32">
        <v>916.08</v>
      </c>
      <c r="C13" s="32">
        <v>2600</v>
      </c>
      <c r="D13" s="32">
        <v>1645.64</v>
      </c>
      <c r="E13" s="78">
        <f t="shared" si="2"/>
        <v>179.63933280936163</v>
      </c>
      <c r="F13" s="78">
        <f t="shared" si="1"/>
        <v>63.293846153846154</v>
      </c>
    </row>
    <row r="14" spans="1:11" s="6" customFormat="1" x14ac:dyDescent="0.25">
      <c r="A14" s="80" t="s">
        <v>127</v>
      </c>
      <c r="B14" s="32">
        <v>0</v>
      </c>
      <c r="C14" s="32">
        <v>72900</v>
      </c>
      <c r="D14" s="32">
        <v>0</v>
      </c>
      <c r="E14" s="78">
        <v>0</v>
      </c>
      <c r="F14" s="78">
        <f t="shared" si="1"/>
        <v>0</v>
      </c>
    </row>
    <row r="15" spans="1:11" s="6" customFormat="1" x14ac:dyDescent="0.25">
      <c r="A15" s="80" t="s">
        <v>128</v>
      </c>
      <c r="B15" s="32">
        <v>177025.53</v>
      </c>
      <c r="C15" s="32">
        <v>445165</v>
      </c>
      <c r="D15" s="32">
        <v>155825.54</v>
      </c>
      <c r="E15" s="78">
        <f t="shared" si="2"/>
        <v>88.024331857670475</v>
      </c>
      <c r="F15" s="78">
        <f t="shared" si="1"/>
        <v>35.003996271045565</v>
      </c>
    </row>
    <row r="16" spans="1:11" s="6" customFormat="1" x14ac:dyDescent="0.25">
      <c r="A16" s="79" t="s">
        <v>129</v>
      </c>
      <c r="B16" s="31">
        <f>SUM(B17:B19)</f>
        <v>45063.37</v>
      </c>
      <c r="C16" s="31">
        <f>SUM(C17:C19)</f>
        <v>308800</v>
      </c>
      <c r="D16" s="31">
        <f>SUM(D17:D19)</f>
        <v>113174.75</v>
      </c>
      <c r="E16" s="65">
        <f>(D16/B16)*100</f>
        <v>251.14577538253351</v>
      </c>
      <c r="F16" s="65">
        <f>(D16/C16)*100</f>
        <v>36.6498542746114</v>
      </c>
      <c r="K16" s="98"/>
    </row>
    <row r="17" spans="1:6" s="6" customFormat="1" x14ac:dyDescent="0.25">
      <c r="A17" s="80" t="s">
        <v>538</v>
      </c>
      <c r="B17" s="32">
        <f>660+44403.37</f>
        <v>45063.37</v>
      </c>
      <c r="C17" s="32">
        <v>139996</v>
      </c>
      <c r="D17" s="32">
        <f>113174.75</f>
        <v>113174.75</v>
      </c>
      <c r="E17" s="78">
        <f>(D17/B17)*100</f>
        <v>251.14577538253351</v>
      </c>
      <c r="F17" s="78">
        <f>(D17/C17)*100</f>
        <v>80.841416897625649</v>
      </c>
    </row>
    <row r="18" spans="1:6" s="6" customFormat="1" x14ac:dyDescent="0.25">
      <c r="A18" s="80" t="s">
        <v>539</v>
      </c>
      <c r="B18" s="32">
        <v>0</v>
      </c>
      <c r="C18" s="32">
        <v>132444</v>
      </c>
      <c r="D18" s="32">
        <v>0</v>
      </c>
      <c r="E18" s="78">
        <v>0</v>
      </c>
      <c r="F18" s="78">
        <f>(D18/C18)*100</f>
        <v>0</v>
      </c>
    </row>
    <row r="19" spans="1:6" s="6" customFormat="1" x14ac:dyDescent="0.25">
      <c r="A19" s="80" t="s">
        <v>540</v>
      </c>
      <c r="B19" s="32">
        <v>0</v>
      </c>
      <c r="C19" s="32">
        <v>36360</v>
      </c>
      <c r="D19" s="32">
        <v>0</v>
      </c>
      <c r="E19" s="78">
        <v>0</v>
      </c>
      <c r="F19" s="78">
        <f>(D19/C19)*100</f>
        <v>0</v>
      </c>
    </row>
    <row r="20" spans="1:6" s="6" customFormat="1" x14ac:dyDescent="0.25">
      <c r="A20" s="79" t="s">
        <v>130</v>
      </c>
      <c r="B20" s="31">
        <f>B21</f>
        <v>0</v>
      </c>
      <c r="C20" s="31">
        <f t="shared" ref="C20:D20" si="4">C21</f>
        <v>130000</v>
      </c>
      <c r="D20" s="31">
        <f t="shared" si="4"/>
        <v>0</v>
      </c>
      <c r="E20" s="65">
        <v>0</v>
      </c>
      <c r="F20" s="65">
        <f t="shared" si="1"/>
        <v>0</v>
      </c>
    </row>
    <row r="21" spans="1:6" s="6" customFormat="1" x14ac:dyDescent="0.25">
      <c r="A21" s="80" t="s">
        <v>131</v>
      </c>
      <c r="B21" s="32">
        <v>0</v>
      </c>
      <c r="C21" s="32">
        <v>130000</v>
      </c>
      <c r="D21" s="32">
        <v>0</v>
      </c>
      <c r="E21" s="78">
        <v>0</v>
      </c>
      <c r="F21" s="78">
        <f t="shared" si="1"/>
        <v>0</v>
      </c>
    </row>
    <row r="22" spans="1:6" s="6" customFormat="1" x14ac:dyDescent="0.25">
      <c r="A22" s="79" t="s">
        <v>132</v>
      </c>
      <c r="B22" s="31">
        <f>B23</f>
        <v>33000</v>
      </c>
      <c r="C22" s="31">
        <f t="shared" ref="C22:D22" si="5">C23</f>
        <v>15950</v>
      </c>
      <c r="D22" s="31">
        <f t="shared" si="5"/>
        <v>0</v>
      </c>
      <c r="E22" s="65">
        <f t="shared" si="2"/>
        <v>0</v>
      </c>
      <c r="F22" s="65">
        <f t="shared" si="1"/>
        <v>0</v>
      </c>
    </row>
    <row r="23" spans="1:6" s="6" customFormat="1" x14ac:dyDescent="0.25">
      <c r="A23" s="80" t="s">
        <v>133</v>
      </c>
      <c r="B23" s="32">
        <v>33000</v>
      </c>
      <c r="C23" s="32">
        <v>15950</v>
      </c>
      <c r="D23" s="32">
        <v>0</v>
      </c>
      <c r="E23" s="78">
        <f t="shared" si="2"/>
        <v>0</v>
      </c>
      <c r="F23" s="78">
        <f t="shared" si="1"/>
        <v>0</v>
      </c>
    </row>
    <row r="24" spans="1:6" x14ac:dyDescent="0.25">
      <c r="A24" s="15" t="s">
        <v>0</v>
      </c>
      <c r="B24" s="15" t="s">
        <v>0</v>
      </c>
      <c r="C24" s="15" t="s">
        <v>0</v>
      </c>
      <c r="D24" s="15" t="s">
        <v>0</v>
      </c>
      <c r="E24" s="37" t="s">
        <v>0</v>
      </c>
      <c r="F24" s="37" t="s">
        <v>0</v>
      </c>
    </row>
    <row r="25" spans="1:6" s="6" customFormat="1" x14ac:dyDescent="0.25">
      <c r="A25" s="82" t="s">
        <v>134</v>
      </c>
      <c r="B25" s="33">
        <f>B26+B28+B36+B40+B42+B44</f>
        <v>2415072.91</v>
      </c>
      <c r="C25" s="33">
        <f>C26+C28+C36+C40+C42+C44</f>
        <v>4827760</v>
      </c>
      <c r="D25" s="33">
        <f>D26+D28+D36+D40+D42+D44</f>
        <v>2165102.4300000002</v>
      </c>
      <c r="E25" s="33">
        <f>(D25/B25)*100</f>
        <v>89.649567971014179</v>
      </c>
      <c r="F25" s="33">
        <f>(D25/C25)*100</f>
        <v>44.846935846023833</v>
      </c>
    </row>
    <row r="26" spans="1:6" s="6" customFormat="1" x14ac:dyDescent="0.25">
      <c r="A26" s="79" t="s">
        <v>119</v>
      </c>
      <c r="B26" s="31">
        <f>SUM(B27)</f>
        <v>623165.27</v>
      </c>
      <c r="C26" s="31">
        <f t="shared" ref="C26:D26" si="6">SUM(C27)</f>
        <v>1766990</v>
      </c>
      <c r="D26" s="31">
        <f t="shared" si="6"/>
        <v>736222.53</v>
      </c>
      <c r="E26" s="31">
        <f>(D26/B26)*100</f>
        <v>118.14241990732251</v>
      </c>
      <c r="F26" s="31">
        <f>(D26/C26)*100</f>
        <v>41.665347851430965</v>
      </c>
    </row>
    <row r="27" spans="1:6" s="6" customFormat="1" x14ac:dyDescent="0.25">
      <c r="A27" s="80" t="s">
        <v>120</v>
      </c>
      <c r="B27" s="32">
        <v>623165.27</v>
      </c>
      <c r="C27" s="32">
        <v>1766990</v>
      </c>
      <c r="D27" s="32">
        <v>736222.53</v>
      </c>
      <c r="E27" s="32">
        <f t="shared" ref="E27:E45" si="7">(D27/B27)*100</f>
        <v>118.14241990732251</v>
      </c>
      <c r="F27" s="32">
        <f t="shared" ref="F27:F43" si="8">(D27/C27)*100</f>
        <v>41.665347851430965</v>
      </c>
    </row>
    <row r="28" spans="1:6" s="6" customFormat="1" x14ac:dyDescent="0.25">
      <c r="A28" s="79" t="s">
        <v>121</v>
      </c>
      <c r="B28" s="31">
        <f>SUM(B29:B35)</f>
        <v>1746930.46</v>
      </c>
      <c r="C28" s="31">
        <f t="shared" ref="C28:D28" si="9">SUM(C29:C35)</f>
        <v>2606020</v>
      </c>
      <c r="D28" s="31">
        <f t="shared" si="9"/>
        <v>1415687.49</v>
      </c>
      <c r="E28" s="31">
        <f t="shared" si="7"/>
        <v>81.038571506733021</v>
      </c>
      <c r="F28" s="31">
        <f t="shared" si="8"/>
        <v>54.323738497785904</v>
      </c>
    </row>
    <row r="29" spans="1:6" s="6" customFormat="1" x14ac:dyDescent="0.25">
      <c r="A29" s="80" t="s">
        <v>122</v>
      </c>
      <c r="B29" s="32">
        <v>193992.59</v>
      </c>
      <c r="C29" s="32">
        <v>434190</v>
      </c>
      <c r="D29" s="32">
        <v>213825.49</v>
      </c>
      <c r="E29" s="32">
        <f t="shared" si="7"/>
        <v>110.22353482676839</v>
      </c>
      <c r="F29" s="32">
        <f t="shared" si="8"/>
        <v>49.246986342384666</v>
      </c>
    </row>
    <row r="30" spans="1:6" s="6" customFormat="1" x14ac:dyDescent="0.25">
      <c r="A30" s="80" t="s">
        <v>123</v>
      </c>
      <c r="B30" s="32">
        <v>159631.92000000001</v>
      </c>
      <c r="C30" s="32">
        <v>693560</v>
      </c>
      <c r="D30" s="32">
        <v>373535.07</v>
      </c>
      <c r="E30" s="32">
        <f t="shared" si="7"/>
        <v>233.99773052908213</v>
      </c>
      <c r="F30" s="32">
        <f t="shared" si="8"/>
        <v>53.857643174346848</v>
      </c>
    </row>
    <row r="31" spans="1:6" s="6" customFormat="1" x14ac:dyDescent="0.25">
      <c r="A31" s="80" t="s">
        <v>124</v>
      </c>
      <c r="B31" s="32">
        <v>149772.26</v>
      </c>
      <c r="C31" s="32">
        <v>886850</v>
      </c>
      <c r="D31" s="32">
        <v>372555.91</v>
      </c>
      <c r="E31" s="32">
        <f t="shared" si="7"/>
        <v>248.74827287776787</v>
      </c>
      <c r="F31" s="32">
        <f t="shared" si="8"/>
        <v>42.008897784292721</v>
      </c>
    </row>
    <row r="32" spans="1:6" s="6" customFormat="1" x14ac:dyDescent="0.25">
      <c r="A32" s="80" t="s">
        <v>125</v>
      </c>
      <c r="B32" s="32">
        <v>11681.71</v>
      </c>
      <c r="C32" s="32">
        <v>70755</v>
      </c>
      <c r="D32" s="32">
        <v>18301.23</v>
      </c>
      <c r="E32" s="32">
        <f t="shared" si="7"/>
        <v>156.66567651482532</v>
      </c>
      <c r="F32" s="32">
        <f t="shared" si="8"/>
        <v>25.865634937460246</v>
      </c>
    </row>
    <row r="33" spans="1:6" s="6" customFormat="1" x14ac:dyDescent="0.25">
      <c r="A33" s="80" t="s">
        <v>126</v>
      </c>
      <c r="B33" s="32">
        <v>0</v>
      </c>
      <c r="C33" s="32">
        <v>2600</v>
      </c>
      <c r="D33" s="32">
        <v>0</v>
      </c>
      <c r="E33" s="32">
        <v>0</v>
      </c>
      <c r="F33" s="32">
        <f t="shared" si="8"/>
        <v>0</v>
      </c>
    </row>
    <row r="34" spans="1:6" s="6" customFormat="1" x14ac:dyDescent="0.25">
      <c r="A34" s="80" t="s">
        <v>127</v>
      </c>
      <c r="B34" s="32">
        <v>35974.5</v>
      </c>
      <c r="C34" s="32">
        <v>72900</v>
      </c>
      <c r="D34" s="32">
        <v>61555.6</v>
      </c>
      <c r="E34" s="32">
        <f t="shared" si="7"/>
        <v>171.10897997192455</v>
      </c>
      <c r="F34" s="32">
        <f t="shared" si="8"/>
        <v>84.438408779149526</v>
      </c>
    </row>
    <row r="35" spans="1:6" s="6" customFormat="1" x14ac:dyDescent="0.25">
      <c r="A35" s="80" t="s">
        <v>128</v>
      </c>
      <c r="B35" s="32">
        <v>1195877.48</v>
      </c>
      <c r="C35" s="32">
        <v>445165</v>
      </c>
      <c r="D35" s="32">
        <v>375914.19</v>
      </c>
      <c r="E35" s="32">
        <f t="shared" si="7"/>
        <v>31.43417250402608</v>
      </c>
      <c r="F35" s="32">
        <f t="shared" si="8"/>
        <v>84.443788258286261</v>
      </c>
    </row>
    <row r="36" spans="1:6" s="6" customFormat="1" x14ac:dyDescent="0.25">
      <c r="A36" s="79" t="s">
        <v>129</v>
      </c>
      <c r="B36" s="31">
        <f>SUM(B37:B39)</f>
        <v>14440.37</v>
      </c>
      <c r="C36" s="31">
        <f>SUM(C37:C39)</f>
        <v>308800</v>
      </c>
      <c r="D36" s="31">
        <f>SUM(D37:D39)</f>
        <v>13174.75</v>
      </c>
      <c r="E36" s="31">
        <f>(D36/B36)*100</f>
        <v>91.235543133590056</v>
      </c>
      <c r="F36" s="31">
        <f>(D36/C36)*100</f>
        <v>4.2664345854922274</v>
      </c>
    </row>
    <row r="37" spans="1:6" s="6" customFormat="1" x14ac:dyDescent="0.25">
      <c r="A37" s="80" t="s">
        <v>538</v>
      </c>
      <c r="B37" s="32">
        <f>14440.37</f>
        <v>14440.37</v>
      </c>
      <c r="C37" s="32">
        <v>139996</v>
      </c>
      <c r="D37" s="32">
        <f>13174.75</f>
        <v>13174.75</v>
      </c>
      <c r="E37" s="32">
        <v>0</v>
      </c>
      <c r="F37" s="32">
        <f t="shared" si="8"/>
        <v>9.410804594416982</v>
      </c>
    </row>
    <row r="38" spans="1:6" s="6" customFormat="1" x14ac:dyDescent="0.25">
      <c r="A38" s="80" t="s">
        <v>539</v>
      </c>
      <c r="B38" s="32">
        <v>0</v>
      </c>
      <c r="C38" s="32">
        <v>132444</v>
      </c>
      <c r="D38" s="32">
        <v>0</v>
      </c>
      <c r="E38" s="32">
        <v>0</v>
      </c>
      <c r="F38" s="32">
        <f>(D38/C38)*100</f>
        <v>0</v>
      </c>
    </row>
    <row r="39" spans="1:6" s="6" customFormat="1" x14ac:dyDescent="0.25">
      <c r="A39" s="80" t="s">
        <v>540</v>
      </c>
      <c r="B39" s="32">
        <v>0</v>
      </c>
      <c r="C39" s="32">
        <v>36360</v>
      </c>
      <c r="D39" s="32">
        <v>0</v>
      </c>
      <c r="E39" s="32">
        <v>0</v>
      </c>
      <c r="F39" s="32">
        <f>(D39/C39)*100</f>
        <v>0</v>
      </c>
    </row>
    <row r="40" spans="1:6" s="6" customFormat="1" x14ac:dyDescent="0.25">
      <c r="A40" s="79" t="s">
        <v>130</v>
      </c>
      <c r="B40" s="31">
        <f>SUM(B41)</f>
        <v>0</v>
      </c>
      <c r="C40" s="31">
        <f t="shared" ref="C40:D40" si="10">SUM(C41)</f>
        <v>130000</v>
      </c>
      <c r="D40" s="31">
        <f t="shared" si="10"/>
        <v>17.66</v>
      </c>
      <c r="E40" s="31">
        <v>0</v>
      </c>
      <c r="F40" s="31">
        <f t="shared" si="8"/>
        <v>1.3584615384615384E-2</v>
      </c>
    </row>
    <row r="41" spans="1:6" s="6" customFormat="1" x14ac:dyDescent="0.25">
      <c r="A41" s="80" t="s">
        <v>131</v>
      </c>
      <c r="B41" s="32">
        <v>0</v>
      </c>
      <c r="C41" s="32">
        <v>130000</v>
      </c>
      <c r="D41" s="32">
        <v>17.66</v>
      </c>
      <c r="E41" s="32">
        <v>0</v>
      </c>
      <c r="F41" s="32">
        <f t="shared" si="8"/>
        <v>1.3584615384615384E-2</v>
      </c>
    </row>
    <row r="42" spans="1:6" s="6" customFormat="1" x14ac:dyDescent="0.25">
      <c r="A42" s="79" t="s">
        <v>132</v>
      </c>
      <c r="B42" s="31">
        <f>SUM(B43)</f>
        <v>0</v>
      </c>
      <c r="C42" s="31">
        <f t="shared" ref="C42:D42" si="11">SUM(C43)</f>
        <v>15950</v>
      </c>
      <c r="D42" s="31">
        <f t="shared" si="11"/>
        <v>0</v>
      </c>
      <c r="E42" s="31">
        <v>0</v>
      </c>
      <c r="F42" s="31">
        <f t="shared" si="8"/>
        <v>0</v>
      </c>
    </row>
    <row r="43" spans="1:6" s="6" customFormat="1" x14ac:dyDescent="0.25">
      <c r="A43" s="80" t="s">
        <v>133</v>
      </c>
      <c r="B43" s="32">
        <v>0</v>
      </c>
      <c r="C43" s="32">
        <v>15950</v>
      </c>
      <c r="D43" s="32">
        <v>0</v>
      </c>
      <c r="E43" s="32">
        <v>0</v>
      </c>
      <c r="F43" s="32">
        <f t="shared" si="8"/>
        <v>0</v>
      </c>
    </row>
    <row r="44" spans="1:6" s="6" customFormat="1" x14ac:dyDescent="0.25">
      <c r="A44" s="79" t="s">
        <v>135</v>
      </c>
      <c r="B44" s="31">
        <f>SUM(B45)</f>
        <v>30536.81</v>
      </c>
      <c r="C44" s="31">
        <f t="shared" ref="C44:D44" si="12">SUM(C45)</f>
        <v>0</v>
      </c>
      <c r="D44" s="31">
        <f t="shared" si="12"/>
        <v>0</v>
      </c>
      <c r="E44" s="31">
        <f t="shared" si="7"/>
        <v>0</v>
      </c>
      <c r="F44" s="31">
        <v>0</v>
      </c>
    </row>
    <row r="45" spans="1:6" s="6" customFormat="1" x14ac:dyDescent="0.25">
      <c r="A45" s="80" t="s">
        <v>534</v>
      </c>
      <c r="B45" s="32">
        <v>30536.81</v>
      </c>
      <c r="C45" s="32">
        <v>0</v>
      </c>
      <c r="D45" s="32">
        <v>0</v>
      </c>
      <c r="E45" s="32">
        <f t="shared" si="7"/>
        <v>0</v>
      </c>
      <c r="F45" s="32">
        <v>0</v>
      </c>
    </row>
    <row r="46" spans="1:6" x14ac:dyDescent="0.25">
      <c r="A46" s="15" t="s">
        <v>0</v>
      </c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</row>
  </sheetData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8"/>
  <sheetViews>
    <sheetView zoomScaleNormal="100" workbookViewId="0">
      <selection sqref="A1:F1"/>
    </sheetView>
  </sheetViews>
  <sheetFormatPr defaultColWidth="9.109375" defaultRowHeight="13.8" x14ac:dyDescent="0.25"/>
  <cols>
    <col min="1" max="1" width="61.5546875" style="5" customWidth="1"/>
    <col min="2" max="4" width="13.6640625" style="5" customWidth="1"/>
    <col min="5" max="6" width="8" style="5" customWidth="1"/>
    <col min="7" max="16384" width="9.109375" style="5"/>
  </cols>
  <sheetData>
    <row r="1" spans="1:6" x14ac:dyDescent="0.25">
      <c r="A1" s="105" t="s">
        <v>479</v>
      </c>
      <c r="B1" s="106"/>
      <c r="C1" s="106"/>
      <c r="D1" s="106"/>
      <c r="E1" s="106"/>
      <c r="F1" s="106"/>
    </row>
    <row r="2" spans="1:6" x14ac:dyDescent="0.25">
      <c r="A2" s="107" t="s">
        <v>0</v>
      </c>
      <c r="B2" s="108"/>
      <c r="C2" s="108"/>
      <c r="D2" s="108"/>
      <c r="E2" s="108"/>
      <c r="F2" s="108"/>
    </row>
    <row r="3" spans="1:6" ht="27.6" x14ac:dyDescent="0.25">
      <c r="A3" s="66" t="s">
        <v>1</v>
      </c>
      <c r="B3" s="67" t="s">
        <v>466</v>
      </c>
      <c r="C3" s="67" t="s">
        <v>469</v>
      </c>
      <c r="D3" s="67" t="s">
        <v>470</v>
      </c>
      <c r="E3" s="67" t="s">
        <v>467</v>
      </c>
      <c r="F3" s="68" t="s">
        <v>468</v>
      </c>
    </row>
    <row r="4" spans="1:6" s="30" customFormat="1" ht="10.199999999999999" x14ac:dyDescent="0.2">
      <c r="A4" s="69">
        <v>1</v>
      </c>
      <c r="B4" s="70">
        <v>2</v>
      </c>
      <c r="C4" s="70">
        <v>3</v>
      </c>
      <c r="D4" s="70">
        <v>4</v>
      </c>
      <c r="E4" s="70">
        <v>5</v>
      </c>
      <c r="F4" s="71">
        <v>6</v>
      </c>
    </row>
    <row r="5" spans="1:6" x14ac:dyDescent="0.25">
      <c r="A5" s="75" t="s">
        <v>478</v>
      </c>
      <c r="B5" s="33">
        <f>B6+B11+B14+B18+B20+B24+B26+B30+B36</f>
        <v>2415072.9099999997</v>
      </c>
      <c r="C5" s="33">
        <f t="shared" ref="C5:D5" si="0">C6+C11+C14+C18+C20+C24+C26+C30+C36</f>
        <v>4827760</v>
      </c>
      <c r="D5" s="33">
        <f t="shared" si="0"/>
        <v>2165102.4300000002</v>
      </c>
      <c r="E5" s="33">
        <f>(D5/B5)*100</f>
        <v>89.649567971014193</v>
      </c>
      <c r="F5" s="33">
        <f>(D5/C5)*100</f>
        <v>44.846935846023833</v>
      </c>
    </row>
    <row r="6" spans="1:6" x14ac:dyDescent="0.25">
      <c r="A6" s="17" t="s">
        <v>480</v>
      </c>
      <c r="B6" s="18">
        <f>SUM(B7:B10)</f>
        <v>230116</v>
      </c>
      <c r="C6" s="18">
        <f t="shared" ref="C6:D6" si="1">SUM(C7:C10)</f>
        <v>629485</v>
      </c>
      <c r="D6" s="18">
        <f t="shared" si="1"/>
        <v>247948.30000000002</v>
      </c>
      <c r="E6" s="18">
        <f>(D6/B6)*100</f>
        <v>107.74926558779052</v>
      </c>
      <c r="F6" s="18">
        <f>(D6/C6)*100</f>
        <v>39.389072019190294</v>
      </c>
    </row>
    <row r="7" spans="1:6" ht="27.6" x14ac:dyDescent="0.25">
      <c r="A7" s="86" t="s">
        <v>546</v>
      </c>
      <c r="B7" s="20">
        <v>49157.16</v>
      </c>
      <c r="C7" s="20">
        <v>101520</v>
      </c>
      <c r="D7" s="20">
        <v>34636.480000000003</v>
      </c>
      <c r="E7" s="20">
        <f t="shared" ref="E7:E38" si="2">(D7/B7)*100</f>
        <v>70.460701960813026</v>
      </c>
      <c r="F7" s="20">
        <f t="shared" ref="F7:F38" si="3">(D7/C7)*100</f>
        <v>34.117888100866828</v>
      </c>
    </row>
    <row r="8" spans="1:6" x14ac:dyDescent="0.25">
      <c r="A8" s="19" t="s">
        <v>481</v>
      </c>
      <c r="B8" s="20">
        <v>174587.53</v>
      </c>
      <c r="C8" s="20">
        <v>479545</v>
      </c>
      <c r="D8" s="20">
        <v>201651.39</v>
      </c>
      <c r="E8" s="20">
        <f t="shared" si="2"/>
        <v>115.50159968469684</v>
      </c>
      <c r="F8" s="20">
        <f t="shared" si="3"/>
        <v>42.050566683001598</v>
      </c>
    </row>
    <row r="9" spans="1:6" x14ac:dyDescent="0.25">
      <c r="A9" s="19" t="s">
        <v>482</v>
      </c>
      <c r="B9" s="20">
        <v>1826.98</v>
      </c>
      <c r="C9" s="20">
        <v>40000</v>
      </c>
      <c r="D9" s="20">
        <v>7499.08</v>
      </c>
      <c r="E9" s="20">
        <f t="shared" si="2"/>
        <v>410.46316872653233</v>
      </c>
      <c r="F9" s="20">
        <f t="shared" si="3"/>
        <v>18.747700000000002</v>
      </c>
    </row>
    <row r="10" spans="1:6" x14ac:dyDescent="0.25">
      <c r="A10" s="19" t="s">
        <v>483</v>
      </c>
      <c r="B10" s="20">
        <v>4544.33</v>
      </c>
      <c r="C10" s="20">
        <v>8420</v>
      </c>
      <c r="D10" s="20">
        <v>4161.3500000000004</v>
      </c>
      <c r="E10" s="20">
        <f t="shared" si="2"/>
        <v>91.572355000627155</v>
      </c>
      <c r="F10" s="20">
        <f t="shared" si="3"/>
        <v>49.422209026128272</v>
      </c>
    </row>
    <row r="11" spans="1:6" x14ac:dyDescent="0.25">
      <c r="A11" s="17" t="s">
        <v>484</v>
      </c>
      <c r="B11" s="18">
        <f>SUM(B12:B13)</f>
        <v>68957.33</v>
      </c>
      <c r="C11" s="18">
        <f t="shared" ref="C11:D11" si="4">SUM(C12:C13)</f>
        <v>173110</v>
      </c>
      <c r="D11" s="18">
        <f t="shared" si="4"/>
        <v>92947.17</v>
      </c>
      <c r="E11" s="18">
        <f t="shared" si="2"/>
        <v>134.78939802338635</v>
      </c>
      <c r="F11" s="18">
        <f t="shared" si="3"/>
        <v>53.692548090809311</v>
      </c>
    </row>
    <row r="12" spans="1:6" x14ac:dyDescent="0.25">
      <c r="A12" s="19" t="s">
        <v>485</v>
      </c>
      <c r="B12" s="20">
        <v>68957.33</v>
      </c>
      <c r="C12" s="20">
        <v>171760</v>
      </c>
      <c r="D12" s="20">
        <v>92947.17</v>
      </c>
      <c r="E12" s="20">
        <f t="shared" si="2"/>
        <v>134.78939802338635</v>
      </c>
      <c r="F12" s="20">
        <f t="shared" si="3"/>
        <v>54.114561015370285</v>
      </c>
    </row>
    <row r="13" spans="1:6" x14ac:dyDescent="0.25">
      <c r="A13" s="19" t="s">
        <v>486</v>
      </c>
      <c r="B13" s="20">
        <v>0</v>
      </c>
      <c r="C13" s="20">
        <v>1350</v>
      </c>
      <c r="D13" s="20">
        <v>0</v>
      </c>
      <c r="E13" s="20">
        <v>0</v>
      </c>
      <c r="F13" s="20">
        <f t="shared" si="3"/>
        <v>0</v>
      </c>
    </row>
    <row r="14" spans="1:6" x14ac:dyDescent="0.25">
      <c r="A14" s="17" t="s">
        <v>487</v>
      </c>
      <c r="B14" s="18">
        <f>SUM(B15:B17)</f>
        <v>1369196.52</v>
      </c>
      <c r="C14" s="18">
        <f t="shared" ref="C14:D14" si="5">SUM(C15:C17)</f>
        <v>1378705</v>
      </c>
      <c r="D14" s="18">
        <f t="shared" si="5"/>
        <v>761193.72</v>
      </c>
      <c r="E14" s="18">
        <f t="shared" si="2"/>
        <v>55.594190379624976</v>
      </c>
      <c r="F14" s="18">
        <f t="shared" si="3"/>
        <v>55.210775329022525</v>
      </c>
    </row>
    <row r="15" spans="1:6" x14ac:dyDescent="0.25">
      <c r="A15" s="19" t="s">
        <v>488</v>
      </c>
      <c r="B15" s="20">
        <v>4717</v>
      </c>
      <c r="C15" s="20">
        <v>4720</v>
      </c>
      <c r="D15" s="20">
        <v>4717</v>
      </c>
      <c r="E15" s="20">
        <f t="shared" si="2"/>
        <v>100</v>
      </c>
      <c r="F15" s="20">
        <f t="shared" si="3"/>
        <v>99.936440677966104</v>
      </c>
    </row>
    <row r="16" spans="1:6" x14ac:dyDescent="0.25">
      <c r="A16" s="19" t="s">
        <v>489</v>
      </c>
      <c r="B16" s="20">
        <v>0</v>
      </c>
      <c r="C16" s="20">
        <v>1195</v>
      </c>
      <c r="D16" s="20">
        <v>0</v>
      </c>
      <c r="E16" s="20">
        <v>0</v>
      </c>
      <c r="F16" s="20">
        <f t="shared" si="3"/>
        <v>0</v>
      </c>
    </row>
    <row r="17" spans="1:6" x14ac:dyDescent="0.25">
      <c r="A17" s="19" t="s">
        <v>490</v>
      </c>
      <c r="B17" s="20">
        <v>1364479.52</v>
      </c>
      <c r="C17" s="20">
        <v>1372790</v>
      </c>
      <c r="D17" s="20">
        <v>756476.72</v>
      </c>
      <c r="E17" s="20">
        <f t="shared" si="2"/>
        <v>55.440679681289751</v>
      </c>
      <c r="F17" s="20">
        <f t="shared" si="3"/>
        <v>55.105057583461416</v>
      </c>
    </row>
    <row r="18" spans="1:6" x14ac:dyDescent="0.25">
      <c r="A18" s="17" t="s">
        <v>491</v>
      </c>
      <c r="B18" s="18">
        <f>B19</f>
        <v>0</v>
      </c>
      <c r="C18" s="18">
        <f t="shared" ref="C18:D18" si="6">C19</f>
        <v>16800</v>
      </c>
      <c r="D18" s="18">
        <f t="shared" si="6"/>
        <v>0</v>
      </c>
      <c r="E18" s="18">
        <v>0</v>
      </c>
      <c r="F18" s="18">
        <f t="shared" si="3"/>
        <v>0</v>
      </c>
    </row>
    <row r="19" spans="1:6" x14ac:dyDescent="0.25">
      <c r="A19" s="19" t="s">
        <v>492</v>
      </c>
      <c r="B19" s="20">
        <v>0</v>
      </c>
      <c r="C19" s="20">
        <v>16800</v>
      </c>
      <c r="D19" s="20">
        <v>0</v>
      </c>
      <c r="E19" s="20">
        <v>0</v>
      </c>
      <c r="F19" s="20">
        <f t="shared" si="3"/>
        <v>0</v>
      </c>
    </row>
    <row r="20" spans="1:6" x14ac:dyDescent="0.25">
      <c r="A20" s="17" t="s">
        <v>493</v>
      </c>
      <c r="B20" s="18">
        <f>SUM(B21:B23)</f>
        <v>339810.61</v>
      </c>
      <c r="C20" s="18">
        <f t="shared" ref="C20:D20" si="7">SUM(C21:C23)</f>
        <v>1521510</v>
      </c>
      <c r="D20" s="18">
        <f t="shared" si="7"/>
        <v>584700.18000000005</v>
      </c>
      <c r="E20" s="18">
        <f t="shared" si="2"/>
        <v>172.06648727065939</v>
      </c>
      <c r="F20" s="18">
        <f t="shared" si="3"/>
        <v>38.428940986257075</v>
      </c>
    </row>
    <row r="21" spans="1:6" x14ac:dyDescent="0.25">
      <c r="A21" s="19" t="s">
        <v>494</v>
      </c>
      <c r="B21" s="20">
        <v>309076.39</v>
      </c>
      <c r="C21" s="20">
        <v>1395760</v>
      </c>
      <c r="D21" s="20">
        <v>563704.41</v>
      </c>
      <c r="E21" s="20">
        <f t="shared" si="2"/>
        <v>182.38352337427003</v>
      </c>
      <c r="F21" s="20">
        <f t="shared" si="3"/>
        <v>40.386915372270302</v>
      </c>
    </row>
    <row r="22" spans="1:6" x14ac:dyDescent="0.25">
      <c r="A22" s="19" t="s">
        <v>495</v>
      </c>
      <c r="B22" s="20">
        <v>24831.72</v>
      </c>
      <c r="C22" s="20">
        <v>118250</v>
      </c>
      <c r="D22" s="20">
        <v>18945.77</v>
      </c>
      <c r="E22" s="20">
        <f t="shared" si="2"/>
        <v>76.296647996997393</v>
      </c>
      <c r="F22" s="20">
        <f t="shared" si="3"/>
        <v>16.021792811839326</v>
      </c>
    </row>
    <row r="23" spans="1:6" ht="27.6" x14ac:dyDescent="0.25">
      <c r="A23" s="86" t="s">
        <v>545</v>
      </c>
      <c r="B23" s="20">
        <v>5902.5</v>
      </c>
      <c r="C23" s="20">
        <v>7500</v>
      </c>
      <c r="D23" s="20">
        <v>2050</v>
      </c>
      <c r="E23" s="20">
        <f t="shared" si="2"/>
        <v>34.731046166878443</v>
      </c>
      <c r="F23" s="20">
        <f t="shared" si="3"/>
        <v>27.333333333333332</v>
      </c>
    </row>
    <row r="24" spans="1:6" x14ac:dyDescent="0.25">
      <c r="A24" s="17" t="s">
        <v>496</v>
      </c>
      <c r="B24" s="18">
        <f>SUM(B25)</f>
        <v>69328.800000000003</v>
      </c>
      <c r="C24" s="18">
        <f t="shared" ref="C24:D24" si="8">SUM(C25)</f>
        <v>147920</v>
      </c>
      <c r="D24" s="18">
        <f t="shared" si="8"/>
        <v>71686.78</v>
      </c>
      <c r="E24" s="18">
        <f t="shared" si="2"/>
        <v>103.40115507552416</v>
      </c>
      <c r="F24" s="18">
        <f t="shared" si="3"/>
        <v>48.463209843158459</v>
      </c>
    </row>
    <row r="25" spans="1:6" x14ac:dyDescent="0.25">
      <c r="A25" s="19" t="s">
        <v>497</v>
      </c>
      <c r="B25" s="20">
        <v>69328.800000000003</v>
      </c>
      <c r="C25" s="20">
        <v>147920</v>
      </c>
      <c r="D25" s="20">
        <v>71686.78</v>
      </c>
      <c r="E25" s="20">
        <f t="shared" si="2"/>
        <v>103.40115507552416</v>
      </c>
      <c r="F25" s="20">
        <f t="shared" si="3"/>
        <v>48.463209843158459</v>
      </c>
    </row>
    <row r="26" spans="1:6" x14ac:dyDescent="0.25">
      <c r="A26" s="17" t="s">
        <v>498</v>
      </c>
      <c r="B26" s="18">
        <f>SUM(B27:B29)</f>
        <v>61463.97</v>
      </c>
      <c r="C26" s="18">
        <f t="shared" ref="C26" si="9">SUM(C27:C29)</f>
        <v>152000</v>
      </c>
      <c r="D26" s="18">
        <f>SUM(D27:D29)</f>
        <v>66831.540000000008</v>
      </c>
      <c r="E26" s="18">
        <f t="shared" si="2"/>
        <v>108.73287228273736</v>
      </c>
      <c r="F26" s="18">
        <f t="shared" si="3"/>
        <v>43.968118421052637</v>
      </c>
    </row>
    <row r="27" spans="1:6" x14ac:dyDescent="0.25">
      <c r="A27" s="19" t="s">
        <v>499</v>
      </c>
      <c r="B27" s="20">
        <v>56538</v>
      </c>
      <c r="C27" s="20">
        <v>107140</v>
      </c>
      <c r="D27" s="20">
        <v>61010.61</v>
      </c>
      <c r="E27" s="20">
        <f t="shared" si="2"/>
        <v>107.91080335349676</v>
      </c>
      <c r="F27" s="20">
        <f t="shared" si="3"/>
        <v>56.944754526787378</v>
      </c>
    </row>
    <row r="28" spans="1:6" x14ac:dyDescent="0.25">
      <c r="A28" s="19" t="s">
        <v>500</v>
      </c>
      <c r="B28" s="20">
        <v>2200</v>
      </c>
      <c r="C28" s="20">
        <v>14085</v>
      </c>
      <c r="D28" s="20">
        <v>0</v>
      </c>
      <c r="E28" s="20">
        <f t="shared" si="2"/>
        <v>0</v>
      </c>
      <c r="F28" s="20">
        <f t="shared" si="3"/>
        <v>0</v>
      </c>
    </row>
    <row r="29" spans="1:6" x14ac:dyDescent="0.25">
      <c r="A29" s="19" t="s">
        <v>501</v>
      </c>
      <c r="B29" s="20">
        <v>2725.97</v>
      </c>
      <c r="C29" s="20">
        <v>30775</v>
      </c>
      <c r="D29" s="20">
        <v>5820.93</v>
      </c>
      <c r="E29" s="20">
        <f t="shared" si="2"/>
        <v>213.53609907665896</v>
      </c>
      <c r="F29" s="20">
        <f t="shared" si="3"/>
        <v>18.914476035743299</v>
      </c>
    </row>
    <row r="30" spans="1:6" x14ac:dyDescent="0.25">
      <c r="A30" s="17" t="s">
        <v>502</v>
      </c>
      <c r="B30" s="18">
        <f>SUM(B31:B35)</f>
        <v>254120.53</v>
      </c>
      <c r="C30" s="18">
        <f>SUM(C31:C35)</f>
        <v>680440</v>
      </c>
      <c r="D30" s="18">
        <f t="shared" ref="D30" si="10">SUM(D31:D35)</f>
        <v>287509.42</v>
      </c>
      <c r="E30" s="18">
        <f t="shared" si="2"/>
        <v>113.13899746706808</v>
      </c>
      <c r="F30" s="18">
        <f t="shared" si="3"/>
        <v>42.253456586914346</v>
      </c>
    </row>
    <row r="31" spans="1:6" x14ac:dyDescent="0.25">
      <c r="A31" s="19" t="s">
        <v>503</v>
      </c>
      <c r="B31" s="20">
        <v>177115.51</v>
      </c>
      <c r="C31" s="20">
        <v>531380</v>
      </c>
      <c r="D31" s="20">
        <v>215225.81</v>
      </c>
      <c r="E31" s="20">
        <f t="shared" si="2"/>
        <v>121.51720083690016</v>
      </c>
      <c r="F31" s="20">
        <f t="shared" si="3"/>
        <v>40.503182280100866</v>
      </c>
    </row>
    <row r="32" spans="1:6" x14ac:dyDescent="0.25">
      <c r="A32" s="19" t="s">
        <v>504</v>
      </c>
      <c r="B32" s="20">
        <v>31064</v>
      </c>
      <c r="C32" s="20">
        <v>55840</v>
      </c>
      <c r="D32" s="20">
        <v>26877</v>
      </c>
      <c r="E32" s="20">
        <f t="shared" si="2"/>
        <v>86.521375225341231</v>
      </c>
      <c r="F32" s="20">
        <f t="shared" si="3"/>
        <v>48.132163323782237</v>
      </c>
    </row>
    <row r="33" spans="1:6" x14ac:dyDescent="0.25">
      <c r="A33" s="19" t="s">
        <v>505</v>
      </c>
      <c r="B33" s="20">
        <v>19890</v>
      </c>
      <c r="C33" s="20">
        <v>39000</v>
      </c>
      <c r="D33" s="20">
        <v>23400</v>
      </c>
      <c r="E33" s="20">
        <f t="shared" si="2"/>
        <v>117.64705882352942</v>
      </c>
      <c r="F33" s="20">
        <f t="shared" si="3"/>
        <v>60</v>
      </c>
    </row>
    <row r="34" spans="1:6" x14ac:dyDescent="0.25">
      <c r="A34" s="19" t="s">
        <v>506</v>
      </c>
      <c r="B34" s="20">
        <v>300</v>
      </c>
      <c r="C34" s="20">
        <v>2140</v>
      </c>
      <c r="D34" s="20">
        <v>500</v>
      </c>
      <c r="E34" s="20">
        <f t="shared" si="2"/>
        <v>166.66666666666669</v>
      </c>
      <c r="F34" s="20">
        <f t="shared" si="3"/>
        <v>23.364485981308412</v>
      </c>
    </row>
    <row r="35" spans="1:6" x14ac:dyDescent="0.25">
      <c r="A35" s="19" t="s">
        <v>507</v>
      </c>
      <c r="B35" s="20">
        <v>25751.02</v>
      </c>
      <c r="C35" s="20">
        <v>52080</v>
      </c>
      <c r="D35" s="20">
        <v>21506.61</v>
      </c>
      <c r="E35" s="20">
        <f t="shared" si="2"/>
        <v>83.517507267673281</v>
      </c>
      <c r="F35" s="20">
        <f t="shared" si="3"/>
        <v>41.295334101382494</v>
      </c>
    </row>
    <row r="36" spans="1:6" x14ac:dyDescent="0.25">
      <c r="A36" s="17" t="s">
        <v>508</v>
      </c>
      <c r="B36" s="18">
        <f>SUM(B37:B38)</f>
        <v>22079.15</v>
      </c>
      <c r="C36" s="18">
        <f t="shared" ref="C36:D36" si="11">SUM(C37:C38)</f>
        <v>127790</v>
      </c>
      <c r="D36" s="18">
        <f t="shared" si="11"/>
        <v>52285.32</v>
      </c>
      <c r="E36" s="18">
        <f t="shared" si="2"/>
        <v>236.80857279378961</v>
      </c>
      <c r="F36" s="18">
        <f t="shared" si="3"/>
        <v>40.915032475154547</v>
      </c>
    </row>
    <row r="37" spans="1:6" x14ac:dyDescent="0.25">
      <c r="A37" s="19" t="s">
        <v>509</v>
      </c>
      <c r="B37" s="20">
        <v>3964.91</v>
      </c>
      <c r="C37" s="20">
        <v>19120</v>
      </c>
      <c r="D37" s="20">
        <v>3691.21</v>
      </c>
      <c r="E37" s="20">
        <f t="shared" si="2"/>
        <v>93.096942931869833</v>
      </c>
      <c r="F37" s="20">
        <f t="shared" si="3"/>
        <v>19.305491631799164</v>
      </c>
    </row>
    <row r="38" spans="1:6" x14ac:dyDescent="0.25">
      <c r="A38" s="19" t="s">
        <v>510</v>
      </c>
      <c r="B38" s="20">
        <v>18114.240000000002</v>
      </c>
      <c r="C38" s="20">
        <v>108670</v>
      </c>
      <c r="D38" s="20">
        <v>48594.11</v>
      </c>
      <c r="E38" s="20">
        <f t="shared" si="2"/>
        <v>268.26469120426799</v>
      </c>
      <c r="F38" s="20">
        <f t="shared" si="3"/>
        <v>44.717134443728725</v>
      </c>
    </row>
  </sheetData>
  <mergeCells count="2">
    <mergeCell ref="A1:F1"/>
    <mergeCell ref="A2:F2"/>
  </mergeCells>
  <pageMargins left="0.7" right="0.7" top="0.75" bottom="0.75" header="0.3" footer="0.3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5"/>
  <sheetViews>
    <sheetView zoomScaleNormal="100" zoomScaleSheetLayoutView="90" workbookViewId="0"/>
  </sheetViews>
  <sheetFormatPr defaultColWidth="9.109375" defaultRowHeight="13.8" x14ac:dyDescent="0.25"/>
  <cols>
    <col min="1" max="1" width="81.88671875" style="5" bestFit="1" customWidth="1"/>
    <col min="2" max="2" width="11.44140625" style="5" bestFit="1" customWidth="1"/>
    <col min="3" max="3" width="12" style="5" bestFit="1" customWidth="1"/>
    <col min="4" max="4" width="11.44140625" style="5" bestFit="1" customWidth="1"/>
    <col min="5" max="5" width="8" style="5" bestFit="1" customWidth="1"/>
    <col min="6" max="6" width="7.5546875" style="5" bestFit="1" customWidth="1"/>
    <col min="7" max="16384" width="9.109375" style="5"/>
  </cols>
  <sheetData>
    <row r="1" spans="1:6" x14ac:dyDescent="0.25">
      <c r="A1" s="2" t="s">
        <v>511</v>
      </c>
    </row>
    <row r="2" spans="1:6" x14ac:dyDescent="0.25">
      <c r="A2" s="2"/>
    </row>
    <row r="3" spans="1:6" x14ac:dyDescent="0.25">
      <c r="A3" s="11" t="s">
        <v>512</v>
      </c>
    </row>
    <row r="4" spans="1:6" x14ac:dyDescent="0.25">
      <c r="A4" s="16"/>
    </row>
    <row r="5" spans="1:6" ht="27.6" x14ac:dyDescent="0.25">
      <c r="A5" s="66" t="s">
        <v>1</v>
      </c>
      <c r="B5" s="67" t="s">
        <v>466</v>
      </c>
      <c r="C5" s="67" t="s">
        <v>469</v>
      </c>
      <c r="D5" s="67" t="s">
        <v>470</v>
      </c>
      <c r="E5" s="67" t="s">
        <v>467</v>
      </c>
      <c r="F5" s="68" t="s">
        <v>468</v>
      </c>
    </row>
    <row r="6" spans="1:6" s="30" customFormat="1" ht="10.199999999999999" x14ac:dyDescent="0.2">
      <c r="A6" s="69">
        <v>1</v>
      </c>
      <c r="B6" s="70">
        <v>2</v>
      </c>
      <c r="C6" s="70">
        <v>3</v>
      </c>
      <c r="D6" s="70">
        <v>4</v>
      </c>
      <c r="E6" s="70">
        <v>5</v>
      </c>
      <c r="F6" s="71">
        <v>6</v>
      </c>
    </row>
    <row r="7" spans="1:6" s="30" customFormat="1" x14ac:dyDescent="0.25">
      <c r="A7" s="21" t="s">
        <v>143</v>
      </c>
      <c r="B7" s="76">
        <f>B8</f>
        <v>48971.7</v>
      </c>
      <c r="C7" s="76">
        <f t="shared" ref="C7:D7" si="0">C8</f>
        <v>0</v>
      </c>
      <c r="D7" s="76">
        <f t="shared" si="0"/>
        <v>0</v>
      </c>
      <c r="E7" s="76">
        <f>(D7/B7)*100</f>
        <v>0</v>
      </c>
      <c r="F7" s="76">
        <v>0</v>
      </c>
    </row>
    <row r="8" spans="1:6" x14ac:dyDescent="0.25">
      <c r="A8" s="8" t="s">
        <v>10</v>
      </c>
      <c r="B8" s="9">
        <f>SUM(B9)</f>
        <v>48971.7</v>
      </c>
      <c r="C8" s="9">
        <v>0</v>
      </c>
      <c r="D8" s="9">
        <f>SUM(D9)</f>
        <v>0</v>
      </c>
      <c r="E8" s="9">
        <f>(D8/B8)*100</f>
        <v>0</v>
      </c>
      <c r="F8" s="9">
        <v>0</v>
      </c>
    </row>
    <row r="9" spans="1:6" x14ac:dyDescent="0.25">
      <c r="A9" s="8" t="s">
        <v>136</v>
      </c>
      <c r="B9" s="9">
        <f>SUM(B10)</f>
        <v>48971.7</v>
      </c>
      <c r="C9" s="9">
        <v>0</v>
      </c>
      <c r="D9" s="9">
        <f>SUM(D10)</f>
        <v>0</v>
      </c>
      <c r="E9" s="9">
        <f>(D9/B9)*100</f>
        <v>0</v>
      </c>
      <c r="F9" s="9">
        <v>0</v>
      </c>
    </row>
    <row r="10" spans="1:6" ht="27.6" x14ac:dyDescent="0.25">
      <c r="A10" s="85" t="s">
        <v>549</v>
      </c>
      <c r="B10" s="13">
        <f>SUM(B11)</f>
        <v>48971.7</v>
      </c>
      <c r="C10" s="13" t="s">
        <v>0</v>
      </c>
      <c r="D10" s="13">
        <f>SUM(D11)</f>
        <v>0</v>
      </c>
      <c r="E10" s="7">
        <f t="shared" ref="E10:E19" si="1">(D10/B10)*100</f>
        <v>0</v>
      </c>
      <c r="F10" s="9"/>
    </row>
    <row r="11" spans="1:6" x14ac:dyDescent="0.25">
      <c r="A11" s="5" t="s">
        <v>137</v>
      </c>
      <c r="B11" s="13">
        <v>48971.7</v>
      </c>
      <c r="C11" s="13" t="s">
        <v>0</v>
      </c>
      <c r="D11" s="13">
        <v>0</v>
      </c>
      <c r="E11" s="7">
        <f t="shared" si="1"/>
        <v>0</v>
      </c>
      <c r="F11" s="9"/>
    </row>
    <row r="12" spans="1:6" x14ac:dyDescent="0.25">
      <c r="A12" s="21" t="s">
        <v>144</v>
      </c>
      <c r="B12" s="33">
        <f>B13</f>
        <v>42852.359999999993</v>
      </c>
      <c r="C12" s="33">
        <f t="shared" ref="C12:D12" si="2">C13</f>
        <v>101960</v>
      </c>
      <c r="D12" s="33">
        <f t="shared" si="2"/>
        <v>50936.88</v>
      </c>
      <c r="E12" s="77">
        <f>(D12/B12)*100</f>
        <v>118.86598544397555</v>
      </c>
      <c r="F12" s="77">
        <f>(D12/C12)*100</f>
        <v>49.957708905453117</v>
      </c>
    </row>
    <row r="13" spans="1:6" x14ac:dyDescent="0.25">
      <c r="A13" s="8" t="s">
        <v>11</v>
      </c>
      <c r="B13" s="9">
        <f>B14+B17</f>
        <v>42852.359999999993</v>
      </c>
      <c r="C13" s="9">
        <f t="shared" ref="C13" si="3">C14+C17</f>
        <v>101960</v>
      </c>
      <c r="D13" s="9">
        <f>D14+D17</f>
        <v>50936.88</v>
      </c>
      <c r="E13" s="9">
        <f t="shared" si="1"/>
        <v>118.86598544397555</v>
      </c>
      <c r="F13" s="9">
        <f t="shared" ref="F13:F17" si="4">(D13/C13)*100</f>
        <v>49.957708905453117</v>
      </c>
    </row>
    <row r="14" spans="1:6" x14ac:dyDescent="0.25">
      <c r="A14" s="8" t="s">
        <v>138</v>
      </c>
      <c r="B14" s="9">
        <f>SUM(B15)</f>
        <v>3035.52</v>
      </c>
      <c r="C14" s="9">
        <v>6800</v>
      </c>
      <c r="D14" s="9">
        <f>SUM(D15)</f>
        <v>3365.18</v>
      </c>
      <c r="E14" s="9">
        <f t="shared" si="1"/>
        <v>110.86008328062407</v>
      </c>
      <c r="F14" s="9">
        <f t="shared" si="4"/>
        <v>49.487941176470585</v>
      </c>
    </row>
    <row r="15" spans="1:6" ht="27.6" x14ac:dyDescent="0.25">
      <c r="A15" s="85" t="s">
        <v>550</v>
      </c>
      <c r="B15" s="13">
        <f>SUM(B16)</f>
        <v>3035.52</v>
      </c>
      <c r="C15" s="13" t="s">
        <v>0</v>
      </c>
      <c r="D15" s="13">
        <f>SUM(D16)</f>
        <v>3365.18</v>
      </c>
      <c r="E15" s="7">
        <f t="shared" si="1"/>
        <v>110.86008328062407</v>
      </c>
      <c r="F15" s="9"/>
    </row>
    <row r="16" spans="1:6" x14ac:dyDescent="0.25">
      <c r="A16" s="5" t="s">
        <v>139</v>
      </c>
      <c r="B16" s="13">
        <v>3035.52</v>
      </c>
      <c r="C16" s="13" t="s">
        <v>0</v>
      </c>
      <c r="D16" s="13">
        <v>3365.18</v>
      </c>
      <c r="E16" s="7">
        <f t="shared" si="1"/>
        <v>110.86008328062407</v>
      </c>
      <c r="F16" s="9"/>
    </row>
    <row r="17" spans="1:6" x14ac:dyDescent="0.25">
      <c r="A17" s="8" t="s">
        <v>140</v>
      </c>
      <c r="B17" s="9">
        <f>SUM(B18)</f>
        <v>39816.839999999997</v>
      </c>
      <c r="C17" s="9">
        <v>95160</v>
      </c>
      <c r="D17" s="9">
        <f>SUM(D18)</f>
        <v>47571.7</v>
      </c>
      <c r="E17" s="9">
        <f t="shared" si="1"/>
        <v>119.47633212479947</v>
      </c>
      <c r="F17" s="9">
        <f t="shared" si="4"/>
        <v>49.991277847835221</v>
      </c>
    </row>
    <row r="18" spans="1:6" ht="27.6" x14ac:dyDescent="0.25">
      <c r="A18" s="85" t="s">
        <v>551</v>
      </c>
      <c r="B18" s="13">
        <f>SUM(B19)</f>
        <v>39816.839999999997</v>
      </c>
      <c r="C18" s="13" t="s">
        <v>0</v>
      </c>
      <c r="D18" s="13">
        <f>SUM(D19)</f>
        <v>47571.7</v>
      </c>
      <c r="E18" s="7">
        <f t="shared" si="1"/>
        <v>119.47633212479947</v>
      </c>
      <c r="F18" s="9"/>
    </row>
    <row r="19" spans="1:6" x14ac:dyDescent="0.25">
      <c r="A19" s="5" t="s">
        <v>141</v>
      </c>
      <c r="B19" s="13">
        <v>39816.839999999997</v>
      </c>
      <c r="C19" s="13" t="s">
        <v>0</v>
      </c>
      <c r="D19" s="13">
        <v>47571.7</v>
      </c>
      <c r="E19" s="7">
        <f t="shared" si="1"/>
        <v>119.47633212479947</v>
      </c>
      <c r="F19" s="9"/>
    </row>
    <row r="20" spans="1:6" x14ac:dyDescent="0.25">
      <c r="A20" s="21" t="s">
        <v>142</v>
      </c>
      <c r="B20" s="22">
        <f>B8-B13</f>
        <v>6119.3400000000038</v>
      </c>
      <c r="C20" s="22">
        <f>C8-C13</f>
        <v>-101960</v>
      </c>
      <c r="D20" s="22">
        <f>D8-D13</f>
        <v>-50936.88</v>
      </c>
      <c r="E20" s="22">
        <f>(D20/B20)*100</f>
        <v>-832.39172851974172</v>
      </c>
      <c r="F20" s="22">
        <f>(D20/C20)*100</f>
        <v>49.957708905453117</v>
      </c>
    </row>
    <row r="23" spans="1:6" x14ac:dyDescent="0.25">
      <c r="A23" s="8" t="s">
        <v>513</v>
      </c>
    </row>
    <row r="25" spans="1:6" ht="27.6" x14ac:dyDescent="0.25">
      <c r="A25" s="66" t="s">
        <v>1</v>
      </c>
      <c r="B25" s="67" t="s">
        <v>466</v>
      </c>
      <c r="C25" s="67" t="s">
        <v>469</v>
      </c>
      <c r="D25" s="67" t="s">
        <v>470</v>
      </c>
      <c r="E25" s="67" t="s">
        <v>467</v>
      </c>
      <c r="F25" s="68" t="s">
        <v>468</v>
      </c>
    </row>
    <row r="26" spans="1:6" s="30" customFormat="1" ht="10.199999999999999" x14ac:dyDescent="0.2">
      <c r="A26" s="69">
        <v>1</v>
      </c>
      <c r="B26" s="70">
        <v>2</v>
      </c>
      <c r="C26" s="70">
        <v>3</v>
      </c>
      <c r="D26" s="70">
        <v>4</v>
      </c>
      <c r="E26" s="70">
        <v>5</v>
      </c>
      <c r="F26" s="71">
        <v>6</v>
      </c>
    </row>
    <row r="27" spans="1:6" x14ac:dyDescent="0.25">
      <c r="A27" s="21" t="s">
        <v>143</v>
      </c>
      <c r="B27" s="22">
        <f>B28</f>
        <v>48971.7</v>
      </c>
      <c r="C27" s="22">
        <f t="shared" ref="C27:D27" si="5">C28</f>
        <v>0</v>
      </c>
      <c r="D27" s="22">
        <f t="shared" si="5"/>
        <v>0</v>
      </c>
      <c r="E27" s="22">
        <f>(D27/B27)*100</f>
        <v>0</v>
      </c>
      <c r="F27" s="22">
        <v>0</v>
      </c>
    </row>
    <row r="28" spans="1:6" s="6" customFormat="1" x14ac:dyDescent="0.25">
      <c r="A28" s="79" t="s">
        <v>135</v>
      </c>
      <c r="B28" s="31">
        <f t="shared" ref="B28:C28" si="6">SUM(B29)</f>
        <v>48971.7</v>
      </c>
      <c r="C28" s="31">
        <f t="shared" si="6"/>
        <v>0</v>
      </c>
      <c r="D28" s="31">
        <f>SUM(D29)</f>
        <v>0</v>
      </c>
      <c r="E28" s="31">
        <f>(D28/B28)*100</f>
        <v>0</v>
      </c>
      <c r="F28" s="31">
        <v>0</v>
      </c>
    </row>
    <row r="29" spans="1:6" s="6" customFormat="1" x14ac:dyDescent="0.25">
      <c r="A29" s="80" t="s">
        <v>534</v>
      </c>
      <c r="B29" s="32">
        <v>48971.7</v>
      </c>
      <c r="C29" s="32">
        <v>0</v>
      </c>
      <c r="D29" s="32">
        <v>0</v>
      </c>
      <c r="E29" s="32">
        <f>(D29/B29)*100</f>
        <v>0</v>
      </c>
      <c r="F29" s="32">
        <v>0</v>
      </c>
    </row>
    <row r="30" spans="1:6" x14ac:dyDescent="0.25">
      <c r="A30" s="21" t="s">
        <v>144</v>
      </c>
      <c r="B30" s="22">
        <f>B31+B33</f>
        <v>42852.359999999993</v>
      </c>
      <c r="C30" s="22">
        <f t="shared" ref="C30:D30" si="7">C31+C33</f>
        <v>101960</v>
      </c>
      <c r="D30" s="22">
        <f t="shared" si="7"/>
        <v>50936.880000000005</v>
      </c>
      <c r="E30" s="22">
        <f>(D30/B30)*100</f>
        <v>118.86598544397557</v>
      </c>
      <c r="F30" s="22">
        <f>(D30/C30)*100</f>
        <v>49.957708905453124</v>
      </c>
    </row>
    <row r="31" spans="1:6" s="6" customFormat="1" x14ac:dyDescent="0.25">
      <c r="A31" s="79" t="s">
        <v>119</v>
      </c>
      <c r="B31" s="31">
        <f>B32</f>
        <v>3035.52</v>
      </c>
      <c r="C31" s="31">
        <f t="shared" ref="C31:D31" si="8">C32</f>
        <v>22310</v>
      </c>
      <c r="D31" s="31">
        <f t="shared" si="8"/>
        <v>11120.04</v>
      </c>
      <c r="E31" s="31">
        <f>(D31/B31)*100</f>
        <v>366.33064516129036</v>
      </c>
      <c r="F31" s="31">
        <f>(D31/C31)*100</f>
        <v>49.843298969072173</v>
      </c>
    </row>
    <row r="32" spans="1:6" s="6" customFormat="1" x14ac:dyDescent="0.25">
      <c r="A32" s="80" t="s">
        <v>120</v>
      </c>
      <c r="B32" s="32">
        <v>3035.52</v>
      </c>
      <c r="C32" s="32">
        <v>22310</v>
      </c>
      <c r="D32" s="32">
        <v>11120.04</v>
      </c>
      <c r="E32" s="32">
        <f t="shared" ref="E32:E34" si="9">(D32/B32)*100</f>
        <v>366.33064516129036</v>
      </c>
      <c r="F32" s="32">
        <f t="shared" ref="F32:F35" si="10">(D32/C32)*100</f>
        <v>49.843298969072173</v>
      </c>
    </row>
    <row r="33" spans="1:6" s="6" customFormat="1" x14ac:dyDescent="0.25">
      <c r="A33" s="79" t="s">
        <v>121</v>
      </c>
      <c r="B33" s="31">
        <f>SUM(B34:B35)</f>
        <v>39816.839999999997</v>
      </c>
      <c r="C33" s="31">
        <f t="shared" ref="C33:D33" si="11">SUM(C34:C35)</f>
        <v>79650</v>
      </c>
      <c r="D33" s="31">
        <f t="shared" si="11"/>
        <v>39816.840000000004</v>
      </c>
      <c r="E33" s="31">
        <f t="shared" si="9"/>
        <v>100.00000000000003</v>
      </c>
      <c r="F33" s="31">
        <f t="shared" si="10"/>
        <v>49.989755178907721</v>
      </c>
    </row>
    <row r="34" spans="1:6" s="6" customFormat="1" x14ac:dyDescent="0.25">
      <c r="A34" s="80" t="s">
        <v>123</v>
      </c>
      <c r="B34" s="32">
        <v>39816.839999999997</v>
      </c>
      <c r="C34" s="32">
        <v>53100</v>
      </c>
      <c r="D34" s="32">
        <v>26544.560000000001</v>
      </c>
      <c r="E34" s="32">
        <f t="shared" si="9"/>
        <v>66.666666666666671</v>
      </c>
      <c r="F34" s="32">
        <f t="shared" si="10"/>
        <v>49.989755178907721</v>
      </c>
    </row>
    <row r="35" spans="1:6" s="6" customFormat="1" x14ac:dyDescent="0.25">
      <c r="A35" s="80" t="s">
        <v>125</v>
      </c>
      <c r="B35" s="32">
        <v>0</v>
      </c>
      <c r="C35" s="32">
        <v>26550</v>
      </c>
      <c r="D35" s="32">
        <v>13272.28</v>
      </c>
      <c r="E35" s="32">
        <v>0</v>
      </c>
      <c r="F35" s="32">
        <f t="shared" si="10"/>
        <v>49.989755178907721</v>
      </c>
    </row>
    <row r="36" spans="1:6" x14ac:dyDescent="0.25">
      <c r="A36" s="21" t="s">
        <v>142</v>
      </c>
      <c r="B36" s="22">
        <f>B27-B30</f>
        <v>6119.3400000000038</v>
      </c>
      <c r="C36" s="22">
        <f t="shared" ref="C36:D36" si="12">C27-C30</f>
        <v>-101960</v>
      </c>
      <c r="D36" s="22">
        <f t="shared" si="12"/>
        <v>-50936.880000000005</v>
      </c>
      <c r="E36" s="22">
        <f>(D36/B36)*100</f>
        <v>-832.39172851974195</v>
      </c>
      <c r="F36" s="22">
        <f>(D36/C36)*100</f>
        <v>49.957708905453124</v>
      </c>
    </row>
    <row r="38" spans="1:6" s="6" customFormat="1" x14ac:dyDescent="0.25"/>
    <row r="39" spans="1:6" s="6" customFormat="1" x14ac:dyDescent="0.25"/>
    <row r="40" spans="1:6" s="6" customFormat="1" x14ac:dyDescent="0.25"/>
    <row r="41" spans="1:6" s="6" customFormat="1" x14ac:dyDescent="0.25"/>
    <row r="42" spans="1:6" s="6" customFormat="1" x14ac:dyDescent="0.25"/>
    <row r="43" spans="1:6" s="6" customFormat="1" x14ac:dyDescent="0.25"/>
    <row r="44" spans="1:6" s="6" customFormat="1" x14ac:dyDescent="0.25"/>
    <row r="45" spans="1:6" s="6" customFormat="1" x14ac:dyDescent="0.25"/>
  </sheetData>
  <pageMargins left="0.7" right="0.7" top="0.75" bottom="0.75" header="0.3" footer="0.3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52"/>
  <sheetViews>
    <sheetView zoomScale="80" zoomScaleNormal="80" zoomScaleSheetLayoutView="90" workbookViewId="0">
      <selection sqref="A1:E1"/>
    </sheetView>
  </sheetViews>
  <sheetFormatPr defaultColWidth="9.109375" defaultRowHeight="13.8" x14ac:dyDescent="0.25"/>
  <cols>
    <col min="1" max="1" width="18.109375" style="5" bestFit="1" customWidth="1"/>
    <col min="2" max="2" width="79.5546875" style="5" bestFit="1" customWidth="1"/>
    <col min="3" max="4" width="13.109375" style="5" bestFit="1" customWidth="1"/>
    <col min="5" max="5" width="7.5546875" style="5" bestFit="1" customWidth="1"/>
    <col min="6" max="16384" width="9.109375" style="5"/>
  </cols>
  <sheetData>
    <row r="1" spans="1:5" x14ac:dyDescent="0.25">
      <c r="A1" s="115" t="s">
        <v>521</v>
      </c>
      <c r="B1" s="115"/>
      <c r="C1" s="115"/>
      <c r="D1" s="115"/>
      <c r="E1" s="115"/>
    </row>
    <row r="3" spans="1:5" x14ac:dyDescent="0.25">
      <c r="A3" s="115" t="s">
        <v>522</v>
      </c>
      <c r="B3" s="115"/>
      <c r="C3" s="115"/>
      <c r="D3" s="115"/>
      <c r="E3" s="115"/>
    </row>
    <row r="5" spans="1:5" ht="33" customHeight="1" x14ac:dyDescent="0.25">
      <c r="A5" s="116" t="s">
        <v>524</v>
      </c>
      <c r="B5" s="116"/>
      <c r="C5" s="116"/>
      <c r="D5" s="116"/>
      <c r="E5" s="116"/>
    </row>
    <row r="7" spans="1:5" x14ac:dyDescent="0.25">
      <c r="A7" s="106" t="s">
        <v>523</v>
      </c>
      <c r="B7" s="106"/>
      <c r="C7" s="106"/>
      <c r="D7" s="106"/>
      <c r="E7" s="106"/>
    </row>
    <row r="9" spans="1:5" ht="27.6" x14ac:dyDescent="0.25">
      <c r="A9" s="66" t="s">
        <v>145</v>
      </c>
      <c r="B9" s="72" t="s">
        <v>146</v>
      </c>
      <c r="C9" s="74" t="s">
        <v>533</v>
      </c>
      <c r="D9" s="74" t="s">
        <v>470</v>
      </c>
      <c r="E9" s="95" t="s">
        <v>516</v>
      </c>
    </row>
    <row r="10" spans="1:5" s="30" customFormat="1" ht="10.199999999999999" x14ac:dyDescent="0.2">
      <c r="A10" s="96">
        <v>1</v>
      </c>
      <c r="B10" s="35">
        <v>2</v>
      </c>
      <c r="C10" s="35">
        <v>3</v>
      </c>
      <c r="D10" s="35">
        <v>4</v>
      </c>
      <c r="E10" s="97">
        <v>5</v>
      </c>
    </row>
    <row r="11" spans="1:5" x14ac:dyDescent="0.25">
      <c r="A11" s="117" t="s">
        <v>147</v>
      </c>
      <c r="B11" s="117"/>
      <c r="C11" s="33">
        <f>C12+C14</f>
        <v>4929720</v>
      </c>
      <c r="D11" s="33">
        <f>D12+D14</f>
        <v>2216039.31</v>
      </c>
      <c r="E11" s="33">
        <v>44.95</v>
      </c>
    </row>
    <row r="12" spans="1:5" x14ac:dyDescent="0.25">
      <c r="A12" s="14" t="s">
        <v>148</v>
      </c>
      <c r="B12" s="8" t="s">
        <v>517</v>
      </c>
      <c r="C12" s="31">
        <f>C13</f>
        <v>101520</v>
      </c>
      <c r="D12" s="31">
        <f>D13</f>
        <v>34636.480000000003</v>
      </c>
      <c r="E12" s="31">
        <v>34.119999999999997</v>
      </c>
    </row>
    <row r="13" spans="1:5" x14ac:dyDescent="0.25">
      <c r="A13" s="5" t="s">
        <v>149</v>
      </c>
      <c r="B13" s="6" t="s">
        <v>518</v>
      </c>
      <c r="C13" s="32">
        <v>101520</v>
      </c>
      <c r="D13" s="32">
        <v>34636.480000000003</v>
      </c>
      <c r="E13" s="32">
        <v>34.119999999999997</v>
      </c>
    </row>
    <row r="14" spans="1:5" x14ac:dyDescent="0.25">
      <c r="A14" s="14" t="s">
        <v>148</v>
      </c>
      <c r="B14" s="8" t="s">
        <v>519</v>
      </c>
      <c r="C14" s="31">
        <f>C15</f>
        <v>4828200</v>
      </c>
      <c r="D14" s="31">
        <f>D15</f>
        <v>2181402.83</v>
      </c>
      <c r="E14" s="31">
        <v>45.18</v>
      </c>
    </row>
    <row r="15" spans="1:5" x14ac:dyDescent="0.25">
      <c r="A15" s="5" t="s">
        <v>149</v>
      </c>
      <c r="B15" s="6" t="s">
        <v>520</v>
      </c>
      <c r="C15" s="32">
        <v>4828200</v>
      </c>
      <c r="D15" s="32">
        <v>2181402.83</v>
      </c>
      <c r="E15" s="32">
        <v>45.18</v>
      </c>
    </row>
    <row r="18" spans="1:5" ht="15" customHeight="1" x14ac:dyDescent="0.25">
      <c r="A18" s="106" t="s">
        <v>515</v>
      </c>
      <c r="B18" s="106"/>
      <c r="C18" s="106"/>
      <c r="D18" s="106"/>
      <c r="E18" s="106"/>
    </row>
    <row r="20" spans="1:5" x14ac:dyDescent="0.25">
      <c r="A20" s="112" t="s">
        <v>150</v>
      </c>
      <c r="B20" s="113"/>
      <c r="C20" s="113"/>
      <c r="D20" s="113"/>
      <c r="E20" s="114"/>
    </row>
    <row r="21" spans="1:5" x14ac:dyDescent="0.25">
      <c r="A21" s="112" t="s">
        <v>151</v>
      </c>
      <c r="B21" s="113"/>
      <c r="C21" s="113"/>
      <c r="D21" s="113"/>
      <c r="E21" s="114"/>
    </row>
    <row r="22" spans="1:5" ht="27.6" x14ac:dyDescent="0.25">
      <c r="A22" s="93" t="s">
        <v>152</v>
      </c>
      <c r="B22" s="72" t="s">
        <v>153</v>
      </c>
      <c r="C22" s="67" t="s">
        <v>469</v>
      </c>
      <c r="D22" s="67" t="s">
        <v>470</v>
      </c>
      <c r="E22" s="68" t="s">
        <v>514</v>
      </c>
    </row>
    <row r="23" spans="1:5" s="30" customFormat="1" ht="10.199999999999999" x14ac:dyDescent="0.2">
      <c r="A23" s="69">
        <v>1</v>
      </c>
      <c r="B23" s="73">
        <v>2</v>
      </c>
      <c r="C23" s="73">
        <v>3</v>
      </c>
      <c r="D23" s="73">
        <v>4</v>
      </c>
      <c r="E23" s="94">
        <v>5</v>
      </c>
    </row>
    <row r="24" spans="1:5" x14ac:dyDescent="0.25">
      <c r="A24" s="118" t="s">
        <v>147</v>
      </c>
      <c r="B24" s="118"/>
      <c r="C24" s="22">
        <v>4929720</v>
      </c>
      <c r="D24" s="22">
        <v>2216039.31</v>
      </c>
      <c r="E24" s="22">
        <v>44.95</v>
      </c>
    </row>
    <row r="25" spans="1:5" x14ac:dyDescent="0.25">
      <c r="A25" s="111" t="s">
        <v>154</v>
      </c>
      <c r="B25" s="111"/>
      <c r="C25" s="24">
        <v>101520</v>
      </c>
      <c r="D25" s="24">
        <v>34636.480000000003</v>
      </c>
      <c r="E25" s="24">
        <v>34.119999999999997</v>
      </c>
    </row>
    <row r="26" spans="1:5" x14ac:dyDescent="0.25">
      <c r="A26" s="111" t="s">
        <v>155</v>
      </c>
      <c r="B26" s="111"/>
      <c r="C26" s="24">
        <v>101520</v>
      </c>
      <c r="D26" s="24">
        <v>34636.480000000003</v>
      </c>
      <c r="E26" s="24">
        <v>34.119999999999997</v>
      </c>
    </row>
    <row r="27" spans="1:5" s="6" customFormat="1" x14ac:dyDescent="0.25">
      <c r="A27" s="109" t="s">
        <v>119</v>
      </c>
      <c r="B27" s="109"/>
      <c r="C27" s="81">
        <v>91720</v>
      </c>
      <c r="D27" s="81">
        <v>34636.480000000003</v>
      </c>
      <c r="E27" s="81">
        <v>37.76</v>
      </c>
    </row>
    <row r="28" spans="1:5" s="6" customFormat="1" x14ac:dyDescent="0.25">
      <c r="A28" s="109" t="s">
        <v>120</v>
      </c>
      <c r="B28" s="109"/>
      <c r="C28" s="81">
        <v>91720</v>
      </c>
      <c r="D28" s="81">
        <v>34636.480000000003</v>
      </c>
      <c r="E28" s="81">
        <v>37.76</v>
      </c>
    </row>
    <row r="29" spans="1:5" s="6" customFormat="1" x14ac:dyDescent="0.25">
      <c r="A29" s="109" t="s">
        <v>121</v>
      </c>
      <c r="B29" s="109"/>
      <c r="C29" s="81">
        <v>9800</v>
      </c>
      <c r="D29" s="81">
        <v>0</v>
      </c>
      <c r="E29" s="81">
        <v>0</v>
      </c>
    </row>
    <row r="30" spans="1:5" s="6" customFormat="1" x14ac:dyDescent="0.25">
      <c r="A30" s="109" t="s">
        <v>122</v>
      </c>
      <c r="B30" s="109"/>
      <c r="C30" s="81">
        <v>9800</v>
      </c>
      <c r="D30" s="81">
        <v>0</v>
      </c>
      <c r="E30" s="81">
        <v>0</v>
      </c>
    </row>
    <row r="31" spans="1:5" x14ac:dyDescent="0.25">
      <c r="A31" s="26" t="s">
        <v>156</v>
      </c>
      <c r="B31" s="26" t="s">
        <v>157</v>
      </c>
      <c r="C31" s="27">
        <v>101520</v>
      </c>
      <c r="D31" s="27">
        <v>34636.480000000003</v>
      </c>
      <c r="E31" s="27">
        <v>34.119999999999997</v>
      </c>
    </row>
    <row r="32" spans="1:5" x14ac:dyDescent="0.25">
      <c r="A32" s="28" t="s">
        <v>158</v>
      </c>
      <c r="B32" s="28" t="s">
        <v>159</v>
      </c>
      <c r="C32" s="23">
        <v>3650</v>
      </c>
      <c r="D32" s="23">
        <v>1739.31</v>
      </c>
      <c r="E32" s="23">
        <v>47.65</v>
      </c>
    </row>
    <row r="33" spans="1:5" s="6" customFormat="1" x14ac:dyDescent="0.25">
      <c r="A33" s="109" t="s">
        <v>119</v>
      </c>
      <c r="B33" s="109"/>
      <c r="C33" s="81">
        <v>3650</v>
      </c>
      <c r="D33" s="81">
        <v>1739.31</v>
      </c>
      <c r="E33" s="81">
        <v>47.65</v>
      </c>
    </row>
    <row r="34" spans="1:5" s="6" customFormat="1" x14ac:dyDescent="0.25">
      <c r="A34" s="109" t="s">
        <v>120</v>
      </c>
      <c r="B34" s="109"/>
      <c r="C34" s="81">
        <v>3650</v>
      </c>
      <c r="D34" s="81">
        <v>1739.31</v>
      </c>
      <c r="E34" s="81">
        <v>47.65</v>
      </c>
    </row>
    <row r="35" spans="1:5" x14ac:dyDescent="0.25">
      <c r="A35" s="29" t="s">
        <v>160</v>
      </c>
      <c r="B35" s="29" t="s">
        <v>161</v>
      </c>
      <c r="C35" s="9">
        <v>3650</v>
      </c>
      <c r="D35" s="9">
        <v>1739.31</v>
      </c>
      <c r="E35" s="9">
        <v>47.65</v>
      </c>
    </row>
    <row r="36" spans="1:5" x14ac:dyDescent="0.25">
      <c r="A36" s="15" t="s">
        <v>162</v>
      </c>
      <c r="B36" s="15" t="s">
        <v>163</v>
      </c>
      <c r="C36" s="13" t="s">
        <v>0</v>
      </c>
      <c r="D36" s="13">
        <v>1739.31</v>
      </c>
      <c r="E36" s="13" t="s">
        <v>0</v>
      </c>
    </row>
    <row r="37" spans="1:5" x14ac:dyDescent="0.25">
      <c r="A37" s="28" t="s">
        <v>164</v>
      </c>
      <c r="B37" s="28" t="s">
        <v>165</v>
      </c>
      <c r="C37" s="23">
        <v>67150</v>
      </c>
      <c r="D37" s="23">
        <v>28666.799999999999</v>
      </c>
      <c r="E37" s="23">
        <v>42.69</v>
      </c>
    </row>
    <row r="38" spans="1:5" x14ac:dyDescent="0.25">
      <c r="A38" s="110" t="s">
        <v>119</v>
      </c>
      <c r="B38" s="110"/>
      <c r="C38" s="25">
        <v>67150</v>
      </c>
      <c r="D38" s="25">
        <v>28666.799999999999</v>
      </c>
      <c r="E38" s="25">
        <v>42.69</v>
      </c>
    </row>
    <row r="39" spans="1:5" x14ac:dyDescent="0.25">
      <c r="A39" s="110" t="s">
        <v>120</v>
      </c>
      <c r="B39" s="110"/>
      <c r="C39" s="25">
        <v>67150</v>
      </c>
      <c r="D39" s="25">
        <v>28666.799999999999</v>
      </c>
      <c r="E39" s="25">
        <v>42.69</v>
      </c>
    </row>
    <row r="40" spans="1:5" x14ac:dyDescent="0.25">
      <c r="A40" s="29" t="s">
        <v>166</v>
      </c>
      <c r="B40" s="29" t="s">
        <v>167</v>
      </c>
      <c r="C40" s="9">
        <v>66500</v>
      </c>
      <c r="D40" s="9">
        <v>28540.78</v>
      </c>
      <c r="E40" s="9">
        <v>42.92</v>
      </c>
    </row>
    <row r="41" spans="1:5" x14ac:dyDescent="0.25">
      <c r="A41" s="15" t="s">
        <v>168</v>
      </c>
      <c r="B41" s="15" t="s">
        <v>169</v>
      </c>
      <c r="C41" s="13" t="s">
        <v>0</v>
      </c>
      <c r="D41" s="13">
        <v>23983.48</v>
      </c>
      <c r="E41" s="13" t="s">
        <v>0</v>
      </c>
    </row>
    <row r="42" spans="1:5" x14ac:dyDescent="0.25">
      <c r="A42" s="15" t="s">
        <v>170</v>
      </c>
      <c r="B42" s="15" t="s">
        <v>171</v>
      </c>
      <c r="C42" s="13" t="s">
        <v>0</v>
      </c>
      <c r="D42" s="13">
        <v>600</v>
      </c>
      <c r="E42" s="13" t="s">
        <v>0</v>
      </c>
    </row>
    <row r="43" spans="1:5" x14ac:dyDescent="0.25">
      <c r="A43" s="15" t="s">
        <v>172</v>
      </c>
      <c r="B43" s="15" t="s">
        <v>173</v>
      </c>
      <c r="C43" s="13" t="s">
        <v>0</v>
      </c>
      <c r="D43" s="13">
        <v>3957.3</v>
      </c>
      <c r="E43" s="13" t="s">
        <v>0</v>
      </c>
    </row>
    <row r="44" spans="1:5" x14ac:dyDescent="0.25">
      <c r="A44" s="29" t="s">
        <v>160</v>
      </c>
      <c r="B44" s="29" t="s">
        <v>161</v>
      </c>
      <c r="C44" s="9">
        <v>650</v>
      </c>
      <c r="D44" s="9">
        <v>126.02</v>
      </c>
      <c r="E44" s="9">
        <v>19.39</v>
      </c>
    </row>
    <row r="45" spans="1:5" x14ac:dyDescent="0.25">
      <c r="A45" s="15" t="s">
        <v>174</v>
      </c>
      <c r="B45" s="15" t="s">
        <v>175</v>
      </c>
      <c r="C45" s="13" t="s">
        <v>0</v>
      </c>
      <c r="D45" s="13">
        <v>126.02</v>
      </c>
      <c r="E45" s="13" t="s">
        <v>0</v>
      </c>
    </row>
    <row r="46" spans="1:5" x14ac:dyDescent="0.25">
      <c r="A46" s="28" t="s">
        <v>176</v>
      </c>
      <c r="B46" s="28" t="s">
        <v>177</v>
      </c>
      <c r="C46" s="23">
        <v>11250</v>
      </c>
      <c r="D46" s="23">
        <v>2783.72</v>
      </c>
      <c r="E46" s="23">
        <v>24.74</v>
      </c>
    </row>
    <row r="47" spans="1:5" x14ac:dyDescent="0.25">
      <c r="A47" s="110" t="s">
        <v>119</v>
      </c>
      <c r="B47" s="110"/>
      <c r="C47" s="25">
        <v>11250</v>
      </c>
      <c r="D47" s="25">
        <v>2783.72</v>
      </c>
      <c r="E47" s="25">
        <v>24.74</v>
      </c>
    </row>
    <row r="48" spans="1:5" x14ac:dyDescent="0.25">
      <c r="A48" s="110" t="s">
        <v>120</v>
      </c>
      <c r="B48" s="110"/>
      <c r="C48" s="25">
        <v>11250</v>
      </c>
      <c r="D48" s="25">
        <v>2783.72</v>
      </c>
      <c r="E48" s="25">
        <v>24.74</v>
      </c>
    </row>
    <row r="49" spans="1:5" x14ac:dyDescent="0.25">
      <c r="A49" s="29" t="s">
        <v>160</v>
      </c>
      <c r="B49" s="29" t="s">
        <v>161</v>
      </c>
      <c r="C49" s="9">
        <v>11250</v>
      </c>
      <c r="D49" s="9">
        <v>2783.72</v>
      </c>
      <c r="E49" s="9">
        <v>24.74</v>
      </c>
    </row>
    <row r="50" spans="1:5" x14ac:dyDescent="0.25">
      <c r="A50" s="15" t="s">
        <v>178</v>
      </c>
      <c r="B50" s="15" t="s">
        <v>179</v>
      </c>
      <c r="C50" s="13" t="s">
        <v>0</v>
      </c>
      <c r="D50" s="13">
        <v>2117.75</v>
      </c>
      <c r="E50" s="13" t="s">
        <v>0</v>
      </c>
    </row>
    <row r="51" spans="1:5" x14ac:dyDescent="0.25">
      <c r="A51" s="15" t="s">
        <v>180</v>
      </c>
      <c r="B51" s="15" t="s">
        <v>181</v>
      </c>
      <c r="C51" s="13" t="s">
        <v>0</v>
      </c>
      <c r="D51" s="13">
        <v>345.32</v>
      </c>
      <c r="E51" s="13" t="s">
        <v>0</v>
      </c>
    </row>
    <row r="52" spans="1:5" x14ac:dyDescent="0.25">
      <c r="A52" s="15" t="s">
        <v>182</v>
      </c>
      <c r="B52" s="15" t="s">
        <v>183</v>
      </c>
      <c r="C52" s="13" t="s">
        <v>0</v>
      </c>
      <c r="D52" s="13">
        <v>320.64999999999998</v>
      </c>
      <c r="E52" s="13" t="s">
        <v>0</v>
      </c>
    </row>
    <row r="53" spans="1:5" x14ac:dyDescent="0.25">
      <c r="A53" s="28" t="s">
        <v>184</v>
      </c>
      <c r="B53" s="28" t="s">
        <v>185</v>
      </c>
      <c r="C53" s="23">
        <v>6410</v>
      </c>
      <c r="D53" s="23">
        <v>996.25</v>
      </c>
      <c r="E53" s="23">
        <v>15.54</v>
      </c>
    </row>
    <row r="54" spans="1:5" x14ac:dyDescent="0.25">
      <c r="A54" s="110" t="s">
        <v>119</v>
      </c>
      <c r="B54" s="110"/>
      <c r="C54" s="25">
        <v>6410</v>
      </c>
      <c r="D54" s="25">
        <v>996.25</v>
      </c>
      <c r="E54" s="25">
        <v>15.54</v>
      </c>
    </row>
    <row r="55" spans="1:5" x14ac:dyDescent="0.25">
      <c r="A55" s="110" t="s">
        <v>120</v>
      </c>
      <c r="B55" s="110"/>
      <c r="C55" s="25">
        <v>6410</v>
      </c>
      <c r="D55" s="25">
        <v>996.25</v>
      </c>
      <c r="E55" s="25">
        <v>15.54</v>
      </c>
    </row>
    <row r="56" spans="1:5" x14ac:dyDescent="0.25">
      <c r="A56" s="29" t="s">
        <v>160</v>
      </c>
      <c r="B56" s="29" t="s">
        <v>161</v>
      </c>
      <c r="C56" s="9">
        <v>6410</v>
      </c>
      <c r="D56" s="9">
        <v>996.25</v>
      </c>
      <c r="E56" s="9">
        <v>15.54</v>
      </c>
    </row>
    <row r="57" spans="1:5" x14ac:dyDescent="0.25">
      <c r="A57" s="15" t="s">
        <v>186</v>
      </c>
      <c r="B57" s="15" t="s">
        <v>187</v>
      </c>
      <c r="C57" s="13" t="s">
        <v>0</v>
      </c>
      <c r="D57" s="13">
        <v>96.25</v>
      </c>
      <c r="E57" s="13" t="s">
        <v>0</v>
      </c>
    </row>
    <row r="58" spans="1:5" x14ac:dyDescent="0.25">
      <c r="A58" s="15" t="s">
        <v>188</v>
      </c>
      <c r="B58" s="15" t="s">
        <v>189</v>
      </c>
      <c r="C58" s="13" t="s">
        <v>0</v>
      </c>
      <c r="D58" s="13">
        <v>900</v>
      </c>
      <c r="E58" s="13" t="s">
        <v>0</v>
      </c>
    </row>
    <row r="59" spans="1:5" x14ac:dyDescent="0.25">
      <c r="A59" s="28" t="s">
        <v>190</v>
      </c>
      <c r="B59" s="28" t="s">
        <v>191</v>
      </c>
      <c r="C59" s="23">
        <v>1260</v>
      </c>
      <c r="D59" s="23">
        <v>450.4</v>
      </c>
      <c r="E59" s="23">
        <v>35.75</v>
      </c>
    </row>
    <row r="60" spans="1:5" x14ac:dyDescent="0.25">
      <c r="A60" s="110" t="s">
        <v>119</v>
      </c>
      <c r="B60" s="110"/>
      <c r="C60" s="25">
        <v>1260</v>
      </c>
      <c r="D60" s="25">
        <v>450.4</v>
      </c>
      <c r="E60" s="25">
        <v>35.75</v>
      </c>
    </row>
    <row r="61" spans="1:5" x14ac:dyDescent="0.25">
      <c r="A61" s="110" t="s">
        <v>120</v>
      </c>
      <c r="B61" s="110"/>
      <c r="C61" s="25">
        <v>1260</v>
      </c>
      <c r="D61" s="25">
        <v>450.4</v>
      </c>
      <c r="E61" s="25">
        <v>35.75</v>
      </c>
    </row>
    <row r="62" spans="1:5" x14ac:dyDescent="0.25">
      <c r="A62" s="29" t="s">
        <v>192</v>
      </c>
      <c r="B62" s="29" t="s">
        <v>193</v>
      </c>
      <c r="C62" s="9">
        <v>1260</v>
      </c>
      <c r="D62" s="9">
        <v>450.4</v>
      </c>
      <c r="E62" s="9">
        <v>35.75</v>
      </c>
    </row>
    <row r="63" spans="1:5" x14ac:dyDescent="0.25">
      <c r="A63" s="15" t="s">
        <v>194</v>
      </c>
      <c r="B63" s="15" t="s">
        <v>195</v>
      </c>
      <c r="C63" s="13" t="s">
        <v>0</v>
      </c>
      <c r="D63" s="13">
        <v>450.4</v>
      </c>
      <c r="E63" s="13" t="s">
        <v>0</v>
      </c>
    </row>
    <row r="64" spans="1:5" x14ac:dyDescent="0.25">
      <c r="A64" s="28" t="s">
        <v>196</v>
      </c>
      <c r="B64" s="28" t="s">
        <v>197</v>
      </c>
      <c r="C64" s="23">
        <v>6500</v>
      </c>
      <c r="D64" s="23">
        <v>0</v>
      </c>
      <c r="E64" s="23">
        <v>0</v>
      </c>
    </row>
    <row r="65" spans="1:5" s="6" customFormat="1" x14ac:dyDescent="0.25">
      <c r="A65" s="109" t="s">
        <v>121</v>
      </c>
      <c r="B65" s="109"/>
      <c r="C65" s="81">
        <v>6500</v>
      </c>
      <c r="D65" s="81">
        <v>0</v>
      </c>
      <c r="E65" s="81">
        <v>0</v>
      </c>
    </row>
    <row r="66" spans="1:5" s="6" customFormat="1" x14ac:dyDescent="0.25">
      <c r="A66" s="109" t="s">
        <v>122</v>
      </c>
      <c r="B66" s="109"/>
      <c r="C66" s="81">
        <v>6500</v>
      </c>
      <c r="D66" s="81">
        <v>0</v>
      </c>
      <c r="E66" s="81">
        <v>0</v>
      </c>
    </row>
    <row r="67" spans="1:5" x14ac:dyDescent="0.25">
      <c r="A67" s="29" t="s">
        <v>160</v>
      </c>
      <c r="B67" s="29" t="s">
        <v>161</v>
      </c>
      <c r="C67" s="9">
        <v>6500</v>
      </c>
      <c r="D67" s="9">
        <v>0</v>
      </c>
      <c r="E67" s="9">
        <v>0</v>
      </c>
    </row>
    <row r="68" spans="1:5" x14ac:dyDescent="0.25">
      <c r="A68" s="28" t="s">
        <v>198</v>
      </c>
      <c r="B68" s="28" t="s">
        <v>199</v>
      </c>
      <c r="C68" s="23">
        <v>2000</v>
      </c>
      <c r="D68" s="23">
        <v>0</v>
      </c>
      <c r="E68" s="23">
        <v>0</v>
      </c>
    </row>
    <row r="69" spans="1:5" x14ac:dyDescent="0.25">
      <c r="A69" s="110" t="s">
        <v>119</v>
      </c>
      <c r="B69" s="110"/>
      <c r="C69" s="25">
        <v>2000</v>
      </c>
      <c r="D69" s="25">
        <v>0</v>
      </c>
      <c r="E69" s="25">
        <v>0</v>
      </c>
    </row>
    <row r="70" spans="1:5" x14ac:dyDescent="0.25">
      <c r="A70" s="110" t="s">
        <v>120</v>
      </c>
      <c r="B70" s="110"/>
      <c r="C70" s="25">
        <v>2000</v>
      </c>
      <c r="D70" s="25">
        <v>0</v>
      </c>
      <c r="E70" s="25">
        <v>0</v>
      </c>
    </row>
    <row r="71" spans="1:5" x14ac:dyDescent="0.25">
      <c r="A71" s="29" t="s">
        <v>192</v>
      </c>
      <c r="B71" s="29" t="s">
        <v>193</v>
      </c>
      <c r="C71" s="9">
        <v>2000</v>
      </c>
      <c r="D71" s="9">
        <v>0</v>
      </c>
      <c r="E71" s="9">
        <v>0</v>
      </c>
    </row>
    <row r="72" spans="1:5" x14ac:dyDescent="0.25">
      <c r="A72" s="28" t="s">
        <v>200</v>
      </c>
      <c r="B72" s="28" t="s">
        <v>201</v>
      </c>
      <c r="C72" s="23">
        <v>2300</v>
      </c>
      <c r="D72" s="23">
        <v>0</v>
      </c>
      <c r="E72" s="23">
        <v>0</v>
      </c>
    </row>
    <row r="73" spans="1:5" s="6" customFormat="1" x14ac:dyDescent="0.25">
      <c r="A73" s="109" t="s">
        <v>121</v>
      </c>
      <c r="B73" s="109"/>
      <c r="C73" s="81">
        <v>2300</v>
      </c>
      <c r="D73" s="81">
        <v>0</v>
      </c>
      <c r="E73" s="81">
        <v>0</v>
      </c>
    </row>
    <row r="74" spans="1:5" s="6" customFormat="1" x14ac:dyDescent="0.25">
      <c r="A74" s="109" t="s">
        <v>122</v>
      </c>
      <c r="B74" s="109"/>
      <c r="C74" s="81">
        <v>2300</v>
      </c>
      <c r="D74" s="81">
        <v>0</v>
      </c>
      <c r="E74" s="81">
        <v>0</v>
      </c>
    </row>
    <row r="75" spans="1:5" x14ac:dyDescent="0.25">
      <c r="A75" s="29" t="s">
        <v>160</v>
      </c>
      <c r="B75" s="29" t="s">
        <v>161</v>
      </c>
      <c r="C75" s="9">
        <v>2300</v>
      </c>
      <c r="D75" s="9">
        <v>0</v>
      </c>
      <c r="E75" s="9">
        <v>0</v>
      </c>
    </row>
    <row r="76" spans="1:5" x14ac:dyDescent="0.25">
      <c r="A76" s="28" t="s">
        <v>202</v>
      </c>
      <c r="B76" s="28" t="s">
        <v>203</v>
      </c>
      <c r="C76" s="23">
        <v>1000</v>
      </c>
      <c r="D76" s="23">
        <v>0</v>
      </c>
      <c r="E76" s="23">
        <v>0</v>
      </c>
    </row>
    <row r="77" spans="1:5" s="6" customFormat="1" x14ac:dyDescent="0.25">
      <c r="A77" s="109" t="s">
        <v>121</v>
      </c>
      <c r="B77" s="109"/>
      <c r="C77" s="81">
        <v>1000</v>
      </c>
      <c r="D77" s="81">
        <v>0</v>
      </c>
      <c r="E77" s="81">
        <v>0</v>
      </c>
    </row>
    <row r="78" spans="1:5" s="6" customFormat="1" x14ac:dyDescent="0.25">
      <c r="A78" s="109" t="s">
        <v>122</v>
      </c>
      <c r="B78" s="109"/>
      <c r="C78" s="81">
        <v>1000</v>
      </c>
      <c r="D78" s="81">
        <v>0</v>
      </c>
      <c r="E78" s="81">
        <v>0</v>
      </c>
    </row>
    <row r="79" spans="1:5" x14ac:dyDescent="0.25">
      <c r="A79" s="29" t="s">
        <v>160</v>
      </c>
      <c r="B79" s="29" t="s">
        <v>161</v>
      </c>
      <c r="C79" s="9">
        <v>1000</v>
      </c>
      <c r="D79" s="9">
        <v>0</v>
      </c>
      <c r="E79" s="9">
        <v>0</v>
      </c>
    </row>
    <row r="80" spans="1:5" x14ac:dyDescent="0.25">
      <c r="A80" s="111" t="s">
        <v>204</v>
      </c>
      <c r="B80" s="111"/>
      <c r="C80" s="24">
        <v>4828200</v>
      </c>
      <c r="D80" s="24">
        <v>2181402.83</v>
      </c>
      <c r="E80" s="24">
        <v>45.18</v>
      </c>
    </row>
    <row r="81" spans="1:5" x14ac:dyDescent="0.25">
      <c r="A81" s="111" t="s">
        <v>205</v>
      </c>
      <c r="B81" s="111"/>
      <c r="C81" s="24">
        <v>4828200</v>
      </c>
      <c r="D81" s="24">
        <v>2181402.83</v>
      </c>
      <c r="E81" s="24">
        <v>45.18</v>
      </c>
    </row>
    <row r="82" spans="1:5" x14ac:dyDescent="0.25">
      <c r="A82" s="110" t="s">
        <v>119</v>
      </c>
      <c r="B82" s="110"/>
      <c r="C82" s="25">
        <v>1697580</v>
      </c>
      <c r="D82" s="25">
        <v>712706.09</v>
      </c>
      <c r="E82" s="25">
        <v>41.98</v>
      </c>
    </row>
    <row r="83" spans="1:5" x14ac:dyDescent="0.25">
      <c r="A83" s="110" t="s">
        <v>120</v>
      </c>
      <c r="B83" s="110"/>
      <c r="C83" s="25">
        <v>1697580</v>
      </c>
      <c r="D83" s="25">
        <v>712706.09</v>
      </c>
      <c r="E83" s="25">
        <v>41.98</v>
      </c>
    </row>
    <row r="84" spans="1:5" s="6" customFormat="1" x14ac:dyDescent="0.25">
      <c r="A84" s="109" t="s">
        <v>121</v>
      </c>
      <c r="B84" s="109"/>
      <c r="C84" s="81">
        <v>2675870</v>
      </c>
      <c r="D84" s="81">
        <v>1455504.33</v>
      </c>
      <c r="E84" s="81">
        <v>54.39</v>
      </c>
    </row>
    <row r="85" spans="1:5" s="6" customFormat="1" x14ac:dyDescent="0.25">
      <c r="A85" s="109" t="s">
        <v>122</v>
      </c>
      <c r="B85" s="109"/>
      <c r="C85" s="81">
        <v>424390</v>
      </c>
      <c r="D85" s="81">
        <v>213825.49</v>
      </c>
      <c r="E85" s="81">
        <v>50.38</v>
      </c>
    </row>
    <row r="86" spans="1:5" s="6" customFormat="1" x14ac:dyDescent="0.25">
      <c r="A86" s="109" t="s">
        <v>123</v>
      </c>
      <c r="B86" s="109"/>
      <c r="C86" s="81">
        <v>746660</v>
      </c>
      <c r="D86" s="81">
        <v>400079.63</v>
      </c>
      <c r="E86" s="81">
        <v>53.58</v>
      </c>
    </row>
    <row r="87" spans="1:5" s="6" customFormat="1" x14ac:dyDescent="0.25">
      <c r="A87" s="109" t="s">
        <v>124</v>
      </c>
      <c r="B87" s="109"/>
      <c r="C87" s="81">
        <v>886850</v>
      </c>
      <c r="D87" s="81">
        <v>372555.91</v>
      </c>
      <c r="E87" s="81">
        <v>42.01</v>
      </c>
    </row>
    <row r="88" spans="1:5" s="6" customFormat="1" x14ac:dyDescent="0.25">
      <c r="A88" s="109" t="s">
        <v>125</v>
      </c>
      <c r="B88" s="109"/>
      <c r="C88" s="81">
        <v>97305</v>
      </c>
      <c r="D88" s="81">
        <v>31573.51</v>
      </c>
      <c r="E88" s="81">
        <v>32.450000000000003</v>
      </c>
    </row>
    <row r="89" spans="1:5" s="6" customFormat="1" x14ac:dyDescent="0.25">
      <c r="A89" s="109" t="s">
        <v>126</v>
      </c>
      <c r="B89" s="109"/>
      <c r="C89" s="81">
        <v>2600</v>
      </c>
      <c r="D89" s="81">
        <v>0</v>
      </c>
      <c r="E89" s="81">
        <v>0</v>
      </c>
    </row>
    <row r="90" spans="1:5" s="6" customFormat="1" x14ac:dyDescent="0.25">
      <c r="A90" s="109" t="s">
        <v>127</v>
      </c>
      <c r="B90" s="109"/>
      <c r="C90" s="81">
        <v>72900</v>
      </c>
      <c r="D90" s="81">
        <v>61555.6</v>
      </c>
      <c r="E90" s="81">
        <v>84.44</v>
      </c>
    </row>
    <row r="91" spans="1:5" s="6" customFormat="1" x14ac:dyDescent="0.25">
      <c r="A91" s="109" t="s">
        <v>128</v>
      </c>
      <c r="B91" s="109"/>
      <c r="C91" s="81">
        <v>445165</v>
      </c>
      <c r="D91" s="81">
        <v>375914.19</v>
      </c>
      <c r="E91" s="81">
        <f>D91/C91*100</f>
        <v>84.443788258286261</v>
      </c>
    </row>
    <row r="92" spans="1:5" x14ac:dyDescent="0.25">
      <c r="A92" s="109" t="s">
        <v>129</v>
      </c>
      <c r="B92" s="109"/>
      <c r="C92" s="81">
        <f>SUM(C93:C95)</f>
        <v>308800</v>
      </c>
      <c r="D92" s="81">
        <f>SUM(D93:D95)</f>
        <v>13174.75</v>
      </c>
      <c r="E92" s="81">
        <f>D92/C92*100</f>
        <v>4.2664345854922274</v>
      </c>
    </row>
    <row r="93" spans="1:5" s="6" customFormat="1" x14ac:dyDescent="0.25">
      <c r="A93" s="109" t="s">
        <v>535</v>
      </c>
      <c r="B93" s="109"/>
      <c r="C93" s="81">
        <v>139996</v>
      </c>
      <c r="D93" s="81">
        <v>13174.75</v>
      </c>
      <c r="E93" s="81">
        <f>(D93/C93)*100</f>
        <v>9.410804594416982</v>
      </c>
    </row>
    <row r="94" spans="1:5" s="6" customFormat="1" x14ac:dyDescent="0.25">
      <c r="A94" s="109" t="s">
        <v>536</v>
      </c>
      <c r="B94" s="109"/>
      <c r="C94" s="81">
        <v>132444</v>
      </c>
      <c r="D94" s="81">
        <v>0</v>
      </c>
      <c r="E94" s="81">
        <f>D94/C94*100</f>
        <v>0</v>
      </c>
    </row>
    <row r="95" spans="1:5" s="6" customFormat="1" x14ac:dyDescent="0.25">
      <c r="A95" s="109" t="s">
        <v>537</v>
      </c>
      <c r="B95" s="109"/>
      <c r="C95" s="81">
        <v>36360</v>
      </c>
      <c r="D95" s="81">
        <v>0</v>
      </c>
      <c r="E95" s="81">
        <f>D95/C95*100</f>
        <v>0</v>
      </c>
    </row>
    <row r="96" spans="1:5" s="6" customFormat="1" x14ac:dyDescent="0.25">
      <c r="A96" s="109" t="s">
        <v>130</v>
      </c>
      <c r="B96" s="109"/>
      <c r="C96" s="81">
        <v>130000</v>
      </c>
      <c r="D96" s="81">
        <v>17.66</v>
      </c>
      <c r="E96" s="81">
        <v>0.01</v>
      </c>
    </row>
    <row r="97" spans="1:5" s="6" customFormat="1" x14ac:dyDescent="0.25">
      <c r="A97" s="109" t="s">
        <v>131</v>
      </c>
      <c r="B97" s="109"/>
      <c r="C97" s="81">
        <v>130000</v>
      </c>
      <c r="D97" s="81">
        <v>17.66</v>
      </c>
      <c r="E97" s="81">
        <v>0.01</v>
      </c>
    </row>
    <row r="98" spans="1:5" s="6" customFormat="1" x14ac:dyDescent="0.25">
      <c r="A98" s="109" t="s">
        <v>132</v>
      </c>
      <c r="B98" s="109"/>
      <c r="C98" s="81">
        <v>15950</v>
      </c>
      <c r="D98" s="81">
        <v>0</v>
      </c>
      <c r="E98" s="81">
        <v>0</v>
      </c>
    </row>
    <row r="99" spans="1:5" s="6" customFormat="1" x14ac:dyDescent="0.25">
      <c r="A99" s="109" t="s">
        <v>133</v>
      </c>
      <c r="B99" s="109"/>
      <c r="C99" s="81">
        <v>15950</v>
      </c>
      <c r="D99" s="81">
        <v>0</v>
      </c>
      <c r="E99" s="81">
        <v>0</v>
      </c>
    </row>
    <row r="100" spans="1:5" x14ac:dyDescent="0.25">
      <c r="A100" s="26" t="s">
        <v>206</v>
      </c>
      <c r="B100" s="26" t="s">
        <v>207</v>
      </c>
      <c r="C100" s="27">
        <v>569865</v>
      </c>
      <c r="D100" s="27">
        <v>209150.47</v>
      </c>
      <c r="E100" s="27">
        <v>36.700000000000003</v>
      </c>
    </row>
    <row r="101" spans="1:5" x14ac:dyDescent="0.25">
      <c r="A101" s="28" t="s">
        <v>208</v>
      </c>
      <c r="B101" s="28" t="s">
        <v>177</v>
      </c>
      <c r="C101" s="23">
        <v>473045</v>
      </c>
      <c r="D101" s="23">
        <v>201651.39</v>
      </c>
      <c r="E101" s="23">
        <v>42.63</v>
      </c>
    </row>
    <row r="102" spans="1:5" x14ac:dyDescent="0.25">
      <c r="A102" s="110" t="s">
        <v>119</v>
      </c>
      <c r="B102" s="110"/>
      <c r="C102" s="25">
        <v>470380</v>
      </c>
      <c r="D102" s="25">
        <v>198986.39</v>
      </c>
      <c r="E102" s="25">
        <v>42.3</v>
      </c>
    </row>
    <row r="103" spans="1:5" x14ac:dyDescent="0.25">
      <c r="A103" s="110" t="s">
        <v>120</v>
      </c>
      <c r="B103" s="110"/>
      <c r="C103" s="25">
        <v>470380</v>
      </c>
      <c r="D103" s="25">
        <v>198986.39</v>
      </c>
      <c r="E103" s="25">
        <v>42.3</v>
      </c>
    </row>
    <row r="104" spans="1:5" x14ac:dyDescent="0.25">
      <c r="A104" s="29" t="s">
        <v>166</v>
      </c>
      <c r="B104" s="29" t="s">
        <v>167</v>
      </c>
      <c r="C104" s="9">
        <v>284500</v>
      </c>
      <c r="D104" s="9">
        <v>108037.92</v>
      </c>
      <c r="E104" s="9">
        <v>37.97</v>
      </c>
    </row>
    <row r="105" spans="1:5" x14ac:dyDescent="0.25">
      <c r="A105" s="15" t="s">
        <v>168</v>
      </c>
      <c r="B105" s="15" t="s">
        <v>169</v>
      </c>
      <c r="C105" s="13" t="s">
        <v>0</v>
      </c>
      <c r="D105" s="13">
        <v>91836.65</v>
      </c>
      <c r="E105" s="13" t="s">
        <v>0</v>
      </c>
    </row>
    <row r="106" spans="1:5" x14ac:dyDescent="0.25">
      <c r="A106" s="15" t="s">
        <v>170</v>
      </c>
      <c r="B106" s="15" t="s">
        <v>171</v>
      </c>
      <c r="C106" s="13" t="s">
        <v>0</v>
      </c>
      <c r="D106" s="13">
        <v>4170.93</v>
      </c>
      <c r="E106" s="13" t="s">
        <v>0</v>
      </c>
    </row>
    <row r="107" spans="1:5" x14ac:dyDescent="0.25">
      <c r="A107" s="15" t="s">
        <v>172</v>
      </c>
      <c r="B107" s="15" t="s">
        <v>173</v>
      </c>
      <c r="C107" s="13" t="s">
        <v>0</v>
      </c>
      <c r="D107" s="13">
        <v>12030.34</v>
      </c>
      <c r="E107" s="13" t="s">
        <v>0</v>
      </c>
    </row>
    <row r="108" spans="1:5" x14ac:dyDescent="0.25">
      <c r="A108" s="29" t="s">
        <v>160</v>
      </c>
      <c r="B108" s="29" t="s">
        <v>161</v>
      </c>
      <c r="C108" s="9">
        <v>183030</v>
      </c>
      <c r="D108" s="9">
        <v>89589.51</v>
      </c>
      <c r="E108" s="9">
        <v>48.95</v>
      </c>
    </row>
    <row r="109" spans="1:5" x14ac:dyDescent="0.25">
      <c r="A109" s="15" t="s">
        <v>174</v>
      </c>
      <c r="B109" s="15" t="s">
        <v>175</v>
      </c>
      <c r="C109" s="13" t="s">
        <v>0</v>
      </c>
      <c r="D109" s="13">
        <v>167.7</v>
      </c>
      <c r="E109" s="13" t="s">
        <v>0</v>
      </c>
    </row>
    <row r="110" spans="1:5" x14ac:dyDescent="0.25">
      <c r="A110" s="15" t="s">
        <v>209</v>
      </c>
      <c r="B110" s="15" t="s">
        <v>210</v>
      </c>
      <c r="C110" s="13" t="s">
        <v>0</v>
      </c>
      <c r="D110" s="13">
        <v>2642.8</v>
      </c>
      <c r="E110" s="13" t="s">
        <v>0</v>
      </c>
    </row>
    <row r="111" spans="1:5" x14ac:dyDescent="0.25">
      <c r="A111" s="15" t="s">
        <v>211</v>
      </c>
      <c r="B111" s="15" t="s">
        <v>212</v>
      </c>
      <c r="C111" s="13" t="s">
        <v>0</v>
      </c>
      <c r="D111" s="13">
        <v>225</v>
      </c>
      <c r="E111" s="13" t="s">
        <v>0</v>
      </c>
    </row>
    <row r="112" spans="1:5" x14ac:dyDescent="0.25">
      <c r="A112" s="15" t="s">
        <v>213</v>
      </c>
      <c r="B112" s="15" t="s">
        <v>214</v>
      </c>
      <c r="C112" s="13" t="s">
        <v>0</v>
      </c>
      <c r="D112" s="13">
        <v>2313.34</v>
      </c>
      <c r="E112" s="13" t="s">
        <v>0</v>
      </c>
    </row>
    <row r="113" spans="1:5" x14ac:dyDescent="0.25">
      <c r="A113" s="15" t="s">
        <v>215</v>
      </c>
      <c r="B113" s="15" t="s">
        <v>216</v>
      </c>
      <c r="C113" s="13" t="s">
        <v>0</v>
      </c>
      <c r="D113" s="13">
        <v>5282.97</v>
      </c>
      <c r="E113" s="13" t="s">
        <v>0</v>
      </c>
    </row>
    <row r="114" spans="1:5" x14ac:dyDescent="0.25">
      <c r="A114" s="15" t="s">
        <v>217</v>
      </c>
      <c r="B114" s="15" t="s">
        <v>218</v>
      </c>
      <c r="C114" s="13" t="s">
        <v>0</v>
      </c>
      <c r="D114" s="13">
        <v>4955.25</v>
      </c>
      <c r="E114" s="13" t="s">
        <v>0</v>
      </c>
    </row>
    <row r="115" spans="1:5" x14ac:dyDescent="0.25">
      <c r="A115" s="15" t="s">
        <v>219</v>
      </c>
      <c r="B115" s="15" t="s">
        <v>220</v>
      </c>
      <c r="C115" s="13" t="s">
        <v>0</v>
      </c>
      <c r="D115" s="13">
        <v>1644</v>
      </c>
      <c r="E115" s="13" t="s">
        <v>0</v>
      </c>
    </row>
    <row r="116" spans="1:5" x14ac:dyDescent="0.25">
      <c r="A116" s="15" t="s">
        <v>186</v>
      </c>
      <c r="B116" s="15" t="s">
        <v>187</v>
      </c>
      <c r="C116" s="13" t="s">
        <v>0</v>
      </c>
      <c r="D116" s="13">
        <v>948.48</v>
      </c>
      <c r="E116" s="13" t="s">
        <v>0</v>
      </c>
    </row>
    <row r="117" spans="1:5" x14ac:dyDescent="0.25">
      <c r="A117" s="15" t="s">
        <v>221</v>
      </c>
      <c r="B117" s="15" t="s">
        <v>222</v>
      </c>
      <c r="C117" s="13" t="s">
        <v>0</v>
      </c>
      <c r="D117" s="13">
        <v>781.28</v>
      </c>
      <c r="E117" s="13" t="s">
        <v>0</v>
      </c>
    </row>
    <row r="118" spans="1:5" x14ac:dyDescent="0.25">
      <c r="A118" s="15" t="s">
        <v>223</v>
      </c>
      <c r="B118" s="15" t="s">
        <v>224</v>
      </c>
      <c r="C118" s="13" t="s">
        <v>0</v>
      </c>
      <c r="D118" s="13">
        <v>1440.66</v>
      </c>
      <c r="E118" s="13" t="s">
        <v>0</v>
      </c>
    </row>
    <row r="119" spans="1:5" x14ac:dyDescent="0.25">
      <c r="A119" s="15" t="s">
        <v>225</v>
      </c>
      <c r="B119" s="15" t="s">
        <v>226</v>
      </c>
      <c r="C119" s="13" t="s">
        <v>0</v>
      </c>
      <c r="D119" s="13">
        <v>60</v>
      </c>
      <c r="E119" s="13" t="s">
        <v>0</v>
      </c>
    </row>
    <row r="120" spans="1:5" x14ac:dyDescent="0.25">
      <c r="A120" s="15" t="s">
        <v>188</v>
      </c>
      <c r="B120" s="15" t="s">
        <v>189</v>
      </c>
      <c r="C120" s="13" t="s">
        <v>0</v>
      </c>
      <c r="D120" s="13">
        <v>17164.34</v>
      </c>
      <c r="E120" s="13" t="s">
        <v>0</v>
      </c>
    </row>
    <row r="121" spans="1:5" x14ac:dyDescent="0.25">
      <c r="A121" s="15" t="s">
        <v>227</v>
      </c>
      <c r="B121" s="15" t="s">
        <v>228</v>
      </c>
      <c r="C121" s="13" t="s">
        <v>0</v>
      </c>
      <c r="D121" s="13">
        <v>13133.4</v>
      </c>
      <c r="E121" s="13" t="s">
        <v>0</v>
      </c>
    </row>
    <row r="122" spans="1:5" x14ac:dyDescent="0.25">
      <c r="A122" s="15" t="s">
        <v>229</v>
      </c>
      <c r="B122" s="15" t="s">
        <v>230</v>
      </c>
      <c r="C122" s="13" t="s">
        <v>0</v>
      </c>
      <c r="D122" s="13">
        <v>505.98</v>
      </c>
      <c r="E122" s="13" t="s">
        <v>0</v>
      </c>
    </row>
    <row r="123" spans="1:5" x14ac:dyDescent="0.25">
      <c r="A123" s="15" t="s">
        <v>231</v>
      </c>
      <c r="B123" s="15" t="s">
        <v>232</v>
      </c>
      <c r="C123" s="13" t="s">
        <v>0</v>
      </c>
      <c r="D123" s="13">
        <v>2273.12</v>
      </c>
      <c r="E123" s="13" t="s">
        <v>0</v>
      </c>
    </row>
    <row r="124" spans="1:5" x14ac:dyDescent="0.25">
      <c r="A124" s="15" t="s">
        <v>233</v>
      </c>
      <c r="B124" s="15" t="s">
        <v>234</v>
      </c>
      <c r="C124" s="13" t="s">
        <v>0</v>
      </c>
      <c r="D124" s="13">
        <v>26650.14</v>
      </c>
      <c r="E124" s="13" t="s">
        <v>0</v>
      </c>
    </row>
    <row r="125" spans="1:5" x14ac:dyDescent="0.25">
      <c r="A125" s="15" t="s">
        <v>182</v>
      </c>
      <c r="B125" s="15" t="s">
        <v>183</v>
      </c>
      <c r="C125" s="13" t="s">
        <v>0</v>
      </c>
      <c r="D125" s="13">
        <v>9401.0499999999993</v>
      </c>
      <c r="E125" s="13" t="s">
        <v>0</v>
      </c>
    </row>
    <row r="126" spans="1:5" x14ac:dyDescent="0.25">
      <c r="A126" s="29" t="s">
        <v>235</v>
      </c>
      <c r="B126" s="29" t="s">
        <v>236</v>
      </c>
      <c r="C126" s="9">
        <v>2750</v>
      </c>
      <c r="D126" s="9">
        <v>1358.96</v>
      </c>
      <c r="E126" s="9">
        <v>49.42</v>
      </c>
    </row>
    <row r="127" spans="1:5" x14ac:dyDescent="0.25">
      <c r="A127" s="15" t="s">
        <v>237</v>
      </c>
      <c r="B127" s="15" t="s">
        <v>238</v>
      </c>
      <c r="C127" s="13" t="s">
        <v>0</v>
      </c>
      <c r="D127" s="13">
        <v>1358.92</v>
      </c>
      <c r="E127" s="13" t="s">
        <v>0</v>
      </c>
    </row>
    <row r="128" spans="1:5" x14ac:dyDescent="0.25">
      <c r="A128" s="15" t="s">
        <v>239</v>
      </c>
      <c r="B128" s="15" t="s">
        <v>240</v>
      </c>
      <c r="C128" s="13" t="s">
        <v>0</v>
      </c>
      <c r="D128" s="13">
        <v>0.04</v>
      </c>
      <c r="E128" s="13" t="s">
        <v>0</v>
      </c>
    </row>
    <row r="129" spans="1:5" x14ac:dyDescent="0.25">
      <c r="A129" s="29" t="s">
        <v>192</v>
      </c>
      <c r="B129" s="29" t="s">
        <v>193</v>
      </c>
      <c r="C129" s="9">
        <v>100</v>
      </c>
      <c r="D129" s="9">
        <v>0</v>
      </c>
      <c r="E129" s="9">
        <v>0</v>
      </c>
    </row>
    <row r="130" spans="1:5" s="6" customFormat="1" x14ac:dyDescent="0.25">
      <c r="A130" s="109" t="s">
        <v>121</v>
      </c>
      <c r="B130" s="109"/>
      <c r="C130" s="81">
        <v>2665</v>
      </c>
      <c r="D130" s="81">
        <v>2665</v>
      </c>
      <c r="E130" s="81">
        <v>100</v>
      </c>
    </row>
    <row r="131" spans="1:5" s="6" customFormat="1" x14ac:dyDescent="0.25">
      <c r="A131" s="109" t="s">
        <v>128</v>
      </c>
      <c r="B131" s="109"/>
      <c r="C131" s="81">
        <v>2665</v>
      </c>
      <c r="D131" s="81">
        <v>2665</v>
      </c>
      <c r="E131" s="81">
        <v>100</v>
      </c>
    </row>
    <row r="132" spans="1:5" x14ac:dyDescent="0.25">
      <c r="A132" s="29" t="s">
        <v>160</v>
      </c>
      <c r="B132" s="29" t="s">
        <v>161</v>
      </c>
      <c r="C132" s="9">
        <v>2665</v>
      </c>
      <c r="D132" s="9">
        <v>2665</v>
      </c>
      <c r="E132" s="9">
        <v>100</v>
      </c>
    </row>
    <row r="133" spans="1:5" x14ac:dyDescent="0.25">
      <c r="A133" s="15" t="s">
        <v>219</v>
      </c>
      <c r="B133" s="15" t="s">
        <v>220</v>
      </c>
      <c r="C133" s="13" t="s">
        <v>0</v>
      </c>
      <c r="D133" s="13">
        <v>2665</v>
      </c>
      <c r="E133" s="13" t="s">
        <v>0</v>
      </c>
    </row>
    <row r="134" spans="1:5" x14ac:dyDescent="0.25">
      <c r="A134" s="28" t="s">
        <v>241</v>
      </c>
      <c r="B134" s="28" t="s">
        <v>242</v>
      </c>
      <c r="C134" s="23">
        <v>40000</v>
      </c>
      <c r="D134" s="23">
        <v>7499.08</v>
      </c>
      <c r="E134" s="23">
        <v>18.75</v>
      </c>
    </row>
    <row r="135" spans="1:5" x14ac:dyDescent="0.25">
      <c r="A135" s="110" t="s">
        <v>119</v>
      </c>
      <c r="B135" s="110"/>
      <c r="C135" s="25">
        <v>40000</v>
      </c>
      <c r="D135" s="25">
        <v>7499.08</v>
      </c>
      <c r="E135" s="25">
        <v>18.75</v>
      </c>
    </row>
    <row r="136" spans="1:5" x14ac:dyDescent="0.25">
      <c r="A136" s="110" t="s">
        <v>120</v>
      </c>
      <c r="B136" s="110"/>
      <c r="C136" s="25">
        <v>40000</v>
      </c>
      <c r="D136" s="25">
        <v>7499.08</v>
      </c>
      <c r="E136" s="25">
        <v>18.75</v>
      </c>
    </row>
    <row r="137" spans="1:5" x14ac:dyDescent="0.25">
      <c r="A137" s="29" t="s">
        <v>243</v>
      </c>
      <c r="B137" s="29" t="s">
        <v>244</v>
      </c>
      <c r="C137" s="9">
        <v>2500</v>
      </c>
      <c r="D137" s="9">
        <v>2198.75</v>
      </c>
      <c r="E137" s="9">
        <v>87.95</v>
      </c>
    </row>
    <row r="138" spans="1:5" x14ac:dyDescent="0.25">
      <c r="A138" s="15" t="s">
        <v>245</v>
      </c>
      <c r="B138" s="15" t="s">
        <v>246</v>
      </c>
      <c r="C138" s="13" t="s">
        <v>0</v>
      </c>
      <c r="D138" s="13">
        <v>2198.75</v>
      </c>
      <c r="E138" s="13" t="s">
        <v>0</v>
      </c>
    </row>
    <row r="139" spans="1:5" x14ac:dyDescent="0.25">
      <c r="A139" s="29" t="s">
        <v>247</v>
      </c>
      <c r="B139" s="29" t="s">
        <v>248</v>
      </c>
      <c r="C139" s="9">
        <v>37500</v>
      </c>
      <c r="D139" s="9">
        <v>5300.33</v>
      </c>
      <c r="E139" s="9">
        <v>14.13</v>
      </c>
    </row>
    <row r="140" spans="1:5" x14ac:dyDescent="0.25">
      <c r="A140" s="15" t="s">
        <v>249</v>
      </c>
      <c r="B140" s="15" t="s">
        <v>250</v>
      </c>
      <c r="C140" s="13" t="s">
        <v>0</v>
      </c>
      <c r="D140" s="13">
        <v>5300.33</v>
      </c>
      <c r="E140" s="13" t="s">
        <v>0</v>
      </c>
    </row>
    <row r="141" spans="1:5" x14ac:dyDescent="0.25">
      <c r="A141" s="28" t="s">
        <v>251</v>
      </c>
      <c r="B141" s="28" t="s">
        <v>252</v>
      </c>
      <c r="C141" s="23">
        <v>56820</v>
      </c>
      <c r="D141" s="23">
        <v>0</v>
      </c>
      <c r="E141" s="23">
        <v>0</v>
      </c>
    </row>
    <row r="142" spans="1:5" x14ac:dyDescent="0.25">
      <c r="A142" s="110" t="s">
        <v>119</v>
      </c>
      <c r="B142" s="110"/>
      <c r="C142" s="25">
        <v>11370</v>
      </c>
      <c r="D142" s="25">
        <v>0</v>
      </c>
      <c r="E142" s="25">
        <v>0</v>
      </c>
    </row>
    <row r="143" spans="1:5" x14ac:dyDescent="0.25">
      <c r="A143" s="110" t="s">
        <v>120</v>
      </c>
      <c r="B143" s="110"/>
      <c r="C143" s="25">
        <v>11370</v>
      </c>
      <c r="D143" s="25">
        <v>0</v>
      </c>
      <c r="E143" s="25">
        <v>0</v>
      </c>
    </row>
    <row r="144" spans="1:5" x14ac:dyDescent="0.25">
      <c r="A144" s="29" t="s">
        <v>247</v>
      </c>
      <c r="B144" s="29" t="s">
        <v>248</v>
      </c>
      <c r="C144" s="9">
        <v>11370</v>
      </c>
      <c r="D144" s="9">
        <v>0</v>
      </c>
      <c r="E144" s="9">
        <v>0</v>
      </c>
    </row>
    <row r="145" spans="1:5" s="6" customFormat="1" x14ac:dyDescent="0.25">
      <c r="A145" s="109" t="s">
        <v>129</v>
      </c>
      <c r="B145" s="109"/>
      <c r="C145" s="81">
        <v>45450</v>
      </c>
      <c r="D145" s="81">
        <v>0</v>
      </c>
      <c r="E145" s="81">
        <v>0</v>
      </c>
    </row>
    <row r="146" spans="1:5" x14ac:dyDescent="0.25">
      <c r="A146" s="109" t="s">
        <v>535</v>
      </c>
      <c r="B146" s="109"/>
      <c r="C146" s="25">
        <v>9090</v>
      </c>
      <c r="D146" s="25">
        <v>0</v>
      </c>
      <c r="E146" s="25">
        <v>0</v>
      </c>
    </row>
    <row r="147" spans="1:5" x14ac:dyDescent="0.25">
      <c r="A147" s="29" t="s">
        <v>247</v>
      </c>
      <c r="B147" s="29" t="s">
        <v>248</v>
      </c>
      <c r="C147" s="9">
        <v>9090</v>
      </c>
      <c r="D147" s="9">
        <v>0</v>
      </c>
      <c r="E147" s="9">
        <v>0</v>
      </c>
    </row>
    <row r="148" spans="1:5" x14ac:dyDescent="0.25">
      <c r="A148" s="109" t="s">
        <v>537</v>
      </c>
      <c r="B148" s="109"/>
      <c r="C148" s="25">
        <v>36360</v>
      </c>
      <c r="D148" s="25">
        <v>0</v>
      </c>
      <c r="E148" s="25">
        <v>0</v>
      </c>
    </row>
    <row r="149" spans="1:5" x14ac:dyDescent="0.25">
      <c r="A149" s="29" t="s">
        <v>247</v>
      </c>
      <c r="B149" s="29" t="s">
        <v>248</v>
      </c>
      <c r="C149" s="9">
        <v>36360</v>
      </c>
      <c r="D149" s="9">
        <v>0</v>
      </c>
      <c r="E149" s="9">
        <v>0</v>
      </c>
    </row>
    <row r="150" spans="1:5" x14ac:dyDescent="0.25">
      <c r="A150" s="26" t="s">
        <v>253</v>
      </c>
      <c r="B150" s="26" t="s">
        <v>254</v>
      </c>
      <c r="C150" s="27">
        <v>4720</v>
      </c>
      <c r="D150" s="27">
        <v>4717</v>
      </c>
      <c r="E150" s="27">
        <v>99.94</v>
      </c>
    </row>
    <row r="151" spans="1:5" x14ac:dyDescent="0.25">
      <c r="A151" s="28" t="s">
        <v>255</v>
      </c>
      <c r="B151" s="28" t="s">
        <v>256</v>
      </c>
      <c r="C151" s="23">
        <v>4720</v>
      </c>
      <c r="D151" s="23">
        <v>4717</v>
      </c>
      <c r="E151" s="23">
        <v>99.94</v>
      </c>
    </row>
    <row r="152" spans="1:5" x14ac:dyDescent="0.25">
      <c r="A152" s="110" t="s">
        <v>119</v>
      </c>
      <c r="B152" s="110"/>
      <c r="C152" s="25">
        <v>4720</v>
      </c>
      <c r="D152" s="25">
        <v>4717</v>
      </c>
      <c r="E152" s="25">
        <v>99.94</v>
      </c>
    </row>
    <row r="153" spans="1:5" x14ac:dyDescent="0.25">
      <c r="A153" s="110" t="s">
        <v>120</v>
      </c>
      <c r="B153" s="110"/>
      <c r="C153" s="25">
        <v>4720</v>
      </c>
      <c r="D153" s="25">
        <v>4717</v>
      </c>
      <c r="E153" s="25">
        <v>99.94</v>
      </c>
    </row>
    <row r="154" spans="1:5" x14ac:dyDescent="0.25">
      <c r="A154" s="29" t="s">
        <v>160</v>
      </c>
      <c r="B154" s="29" t="s">
        <v>161</v>
      </c>
      <c r="C154" s="9">
        <v>4720</v>
      </c>
      <c r="D154" s="9">
        <v>4717</v>
      </c>
      <c r="E154" s="9">
        <v>99.94</v>
      </c>
    </row>
    <row r="155" spans="1:5" x14ac:dyDescent="0.25">
      <c r="A155" s="15" t="s">
        <v>180</v>
      </c>
      <c r="B155" s="15" t="s">
        <v>181</v>
      </c>
      <c r="C155" s="13" t="s">
        <v>0</v>
      </c>
      <c r="D155" s="13">
        <v>4717</v>
      </c>
      <c r="E155" s="13" t="s">
        <v>0</v>
      </c>
    </row>
    <row r="156" spans="1:5" x14ac:dyDescent="0.25">
      <c r="A156" s="26" t="s">
        <v>257</v>
      </c>
      <c r="B156" s="26" t="s">
        <v>258</v>
      </c>
      <c r="C156" s="27">
        <v>6500</v>
      </c>
      <c r="D156" s="27">
        <v>0</v>
      </c>
      <c r="E156" s="27">
        <v>0</v>
      </c>
    </row>
    <row r="157" spans="1:5" x14ac:dyDescent="0.25">
      <c r="A157" s="28" t="s">
        <v>259</v>
      </c>
      <c r="B157" s="28" t="s">
        <v>260</v>
      </c>
      <c r="C157" s="23">
        <v>6500</v>
      </c>
      <c r="D157" s="23">
        <v>0</v>
      </c>
      <c r="E157" s="23">
        <v>0</v>
      </c>
    </row>
    <row r="158" spans="1:5" x14ac:dyDescent="0.25">
      <c r="A158" s="110" t="s">
        <v>119</v>
      </c>
      <c r="B158" s="110"/>
      <c r="C158" s="25">
        <v>6500</v>
      </c>
      <c r="D158" s="25">
        <v>0</v>
      </c>
      <c r="E158" s="25">
        <v>0</v>
      </c>
    </row>
    <row r="159" spans="1:5" x14ac:dyDescent="0.25">
      <c r="A159" s="110" t="s">
        <v>120</v>
      </c>
      <c r="B159" s="110"/>
      <c r="C159" s="25">
        <v>6500</v>
      </c>
      <c r="D159" s="25">
        <v>0</v>
      </c>
      <c r="E159" s="25">
        <v>0</v>
      </c>
    </row>
    <row r="160" spans="1:5" x14ac:dyDescent="0.25">
      <c r="A160" s="29" t="s">
        <v>160</v>
      </c>
      <c r="B160" s="29" t="s">
        <v>161</v>
      </c>
      <c r="C160" s="9">
        <v>6500</v>
      </c>
      <c r="D160" s="9">
        <v>0</v>
      </c>
      <c r="E160" s="9">
        <v>0</v>
      </c>
    </row>
    <row r="161" spans="1:5" x14ac:dyDescent="0.25">
      <c r="A161" s="26" t="s">
        <v>261</v>
      </c>
      <c r="B161" s="26" t="s">
        <v>262</v>
      </c>
      <c r="C161" s="27">
        <v>103580</v>
      </c>
      <c r="D161" s="27">
        <v>51733.05</v>
      </c>
      <c r="E161" s="27">
        <v>49.95</v>
      </c>
    </row>
    <row r="162" spans="1:5" x14ac:dyDescent="0.25">
      <c r="A162" s="28" t="s">
        <v>263</v>
      </c>
      <c r="B162" s="28" t="s">
        <v>264</v>
      </c>
      <c r="C162" s="23">
        <v>20660</v>
      </c>
      <c r="D162" s="23">
        <v>10296.299999999999</v>
      </c>
      <c r="E162" s="23">
        <v>49.84</v>
      </c>
    </row>
    <row r="163" spans="1:5" x14ac:dyDescent="0.25">
      <c r="A163" s="110" t="s">
        <v>119</v>
      </c>
      <c r="B163" s="110"/>
      <c r="C163" s="25">
        <v>20660</v>
      </c>
      <c r="D163" s="25">
        <v>10296.299999999999</v>
      </c>
      <c r="E163" s="25">
        <v>49.84</v>
      </c>
    </row>
    <row r="164" spans="1:5" x14ac:dyDescent="0.25">
      <c r="A164" s="110" t="s">
        <v>120</v>
      </c>
      <c r="B164" s="110"/>
      <c r="C164" s="25">
        <v>20660</v>
      </c>
      <c r="D164" s="25">
        <v>10296.299999999999</v>
      </c>
      <c r="E164" s="25">
        <v>49.84</v>
      </c>
    </row>
    <row r="165" spans="1:5" x14ac:dyDescent="0.25">
      <c r="A165" s="29" t="s">
        <v>235</v>
      </c>
      <c r="B165" s="29" t="s">
        <v>236</v>
      </c>
      <c r="C165" s="9">
        <v>5150</v>
      </c>
      <c r="D165" s="9">
        <v>2541.44</v>
      </c>
      <c r="E165" s="9">
        <v>49.35</v>
      </c>
    </row>
    <row r="166" spans="1:5" ht="27.6" x14ac:dyDescent="0.25">
      <c r="A166" s="90" t="s">
        <v>265</v>
      </c>
      <c r="B166" s="91" t="s">
        <v>547</v>
      </c>
      <c r="C166" s="92" t="s">
        <v>0</v>
      </c>
      <c r="D166" s="92">
        <v>2541.44</v>
      </c>
      <c r="E166" s="92" t="s">
        <v>0</v>
      </c>
    </row>
    <row r="167" spans="1:5" x14ac:dyDescent="0.25">
      <c r="A167" s="29" t="s">
        <v>266</v>
      </c>
      <c r="B167" s="29" t="s">
        <v>267</v>
      </c>
      <c r="C167" s="9">
        <v>15510</v>
      </c>
      <c r="D167" s="9">
        <v>7754.86</v>
      </c>
      <c r="E167" s="9">
        <v>50</v>
      </c>
    </row>
    <row r="168" spans="1:5" x14ac:dyDescent="0.25">
      <c r="A168" s="15" t="s">
        <v>268</v>
      </c>
      <c r="B168" s="15" t="s">
        <v>269</v>
      </c>
      <c r="C168" s="13" t="s">
        <v>0</v>
      </c>
      <c r="D168" s="13">
        <v>7754.86</v>
      </c>
      <c r="E168" s="13" t="s">
        <v>0</v>
      </c>
    </row>
    <row r="169" spans="1:5" x14ac:dyDescent="0.25">
      <c r="A169" s="28" t="s">
        <v>270</v>
      </c>
      <c r="B169" s="28" t="s">
        <v>271</v>
      </c>
      <c r="C169" s="23">
        <v>27000</v>
      </c>
      <c r="D169" s="23">
        <v>13494.27</v>
      </c>
      <c r="E169" s="23">
        <v>49.98</v>
      </c>
    </row>
    <row r="170" spans="1:5" x14ac:dyDescent="0.25">
      <c r="A170" s="110" t="s">
        <v>119</v>
      </c>
      <c r="B170" s="110"/>
      <c r="C170" s="25">
        <v>450</v>
      </c>
      <c r="D170" s="25">
        <v>221.99</v>
      </c>
      <c r="E170" s="25">
        <v>49.33</v>
      </c>
    </row>
    <row r="171" spans="1:5" x14ac:dyDescent="0.25">
      <c r="A171" s="110" t="s">
        <v>120</v>
      </c>
      <c r="B171" s="110"/>
      <c r="C171" s="25">
        <v>450</v>
      </c>
      <c r="D171" s="25">
        <v>221.99</v>
      </c>
      <c r="E171" s="25">
        <v>49.33</v>
      </c>
    </row>
    <row r="172" spans="1:5" x14ac:dyDescent="0.25">
      <c r="A172" s="29" t="s">
        <v>235</v>
      </c>
      <c r="B172" s="29" t="s">
        <v>236</v>
      </c>
      <c r="C172" s="9">
        <v>450</v>
      </c>
      <c r="D172" s="9">
        <v>221.99</v>
      </c>
      <c r="E172" s="9">
        <v>49.33</v>
      </c>
    </row>
    <row r="173" spans="1:5" ht="27.6" x14ac:dyDescent="0.25">
      <c r="A173" s="90" t="s">
        <v>265</v>
      </c>
      <c r="B173" s="91" t="s">
        <v>548</v>
      </c>
      <c r="C173" s="92" t="s">
        <v>0</v>
      </c>
      <c r="D173" s="92">
        <v>221.99</v>
      </c>
      <c r="E173" s="92" t="s">
        <v>0</v>
      </c>
    </row>
    <row r="174" spans="1:5" s="6" customFormat="1" x14ac:dyDescent="0.25">
      <c r="A174" s="109" t="s">
        <v>121</v>
      </c>
      <c r="B174" s="109"/>
      <c r="C174" s="81">
        <v>26550</v>
      </c>
      <c r="D174" s="81">
        <v>13272.28</v>
      </c>
      <c r="E174" s="81">
        <v>49.99</v>
      </c>
    </row>
    <row r="175" spans="1:5" s="6" customFormat="1" x14ac:dyDescent="0.25">
      <c r="A175" s="109" t="s">
        <v>125</v>
      </c>
      <c r="B175" s="109"/>
      <c r="C175" s="81">
        <v>26550</v>
      </c>
      <c r="D175" s="81">
        <v>13272.28</v>
      </c>
      <c r="E175" s="81">
        <v>49.99</v>
      </c>
    </row>
    <row r="176" spans="1:5" x14ac:dyDescent="0.25">
      <c r="A176" s="29" t="s">
        <v>266</v>
      </c>
      <c r="B176" s="29" t="s">
        <v>267</v>
      </c>
      <c r="C176" s="9">
        <v>26550</v>
      </c>
      <c r="D176" s="9">
        <v>13272.28</v>
      </c>
      <c r="E176" s="9">
        <v>49.99</v>
      </c>
    </row>
    <row r="177" spans="1:5" x14ac:dyDescent="0.25">
      <c r="A177" s="15" t="s">
        <v>268</v>
      </c>
      <c r="B177" s="15" t="s">
        <v>269</v>
      </c>
      <c r="C177" s="13" t="s">
        <v>0</v>
      </c>
      <c r="D177" s="13">
        <v>13272.28</v>
      </c>
      <c r="E177" s="13" t="s">
        <v>0</v>
      </c>
    </row>
    <row r="178" spans="1:5" x14ac:dyDescent="0.25">
      <c r="A178" s="28" t="s">
        <v>272</v>
      </c>
      <c r="B178" s="28" t="s">
        <v>273</v>
      </c>
      <c r="C178" s="23">
        <v>55920</v>
      </c>
      <c r="D178" s="23">
        <v>27942.48</v>
      </c>
      <c r="E178" s="23">
        <v>49.97</v>
      </c>
    </row>
    <row r="179" spans="1:5" x14ac:dyDescent="0.25">
      <c r="A179" s="110" t="s">
        <v>119</v>
      </c>
      <c r="B179" s="110"/>
      <c r="C179" s="25">
        <v>2820</v>
      </c>
      <c r="D179" s="25">
        <v>1397.92</v>
      </c>
      <c r="E179" s="25">
        <v>49.57</v>
      </c>
    </row>
    <row r="180" spans="1:5" x14ac:dyDescent="0.25">
      <c r="A180" s="110" t="s">
        <v>120</v>
      </c>
      <c r="B180" s="110"/>
      <c r="C180" s="25">
        <v>2820</v>
      </c>
      <c r="D180" s="25">
        <v>1397.92</v>
      </c>
      <c r="E180" s="25">
        <v>49.57</v>
      </c>
    </row>
    <row r="181" spans="1:5" x14ac:dyDescent="0.25">
      <c r="A181" s="29" t="s">
        <v>235</v>
      </c>
      <c r="B181" s="29" t="s">
        <v>236</v>
      </c>
      <c r="C181" s="9">
        <v>2820</v>
      </c>
      <c r="D181" s="9">
        <v>1397.92</v>
      </c>
      <c r="E181" s="9">
        <v>49.57</v>
      </c>
    </row>
    <row r="182" spans="1:5" ht="27.6" x14ac:dyDescent="0.25">
      <c r="A182" s="90" t="s">
        <v>265</v>
      </c>
      <c r="B182" s="91" t="s">
        <v>547</v>
      </c>
      <c r="C182" s="92" t="s">
        <v>0</v>
      </c>
      <c r="D182" s="92">
        <v>1397.92</v>
      </c>
      <c r="E182" s="92" t="s">
        <v>0</v>
      </c>
    </row>
    <row r="183" spans="1:5" s="6" customFormat="1" x14ac:dyDescent="0.25">
      <c r="A183" s="109" t="s">
        <v>121</v>
      </c>
      <c r="B183" s="109"/>
      <c r="C183" s="81">
        <v>53100</v>
      </c>
      <c r="D183" s="81">
        <v>26544.560000000001</v>
      </c>
      <c r="E183" s="81">
        <v>49.99</v>
      </c>
    </row>
    <row r="184" spans="1:5" s="6" customFormat="1" x14ac:dyDescent="0.25">
      <c r="A184" s="109" t="s">
        <v>123</v>
      </c>
      <c r="B184" s="109"/>
      <c r="C184" s="81">
        <v>53100</v>
      </c>
      <c r="D184" s="81">
        <v>26544.560000000001</v>
      </c>
      <c r="E184" s="81">
        <v>49.99</v>
      </c>
    </row>
    <row r="185" spans="1:5" x14ac:dyDescent="0.25">
      <c r="A185" s="29" t="s">
        <v>266</v>
      </c>
      <c r="B185" s="29" t="s">
        <v>267</v>
      </c>
      <c r="C185" s="9">
        <v>53100</v>
      </c>
      <c r="D185" s="9">
        <v>26544.560000000001</v>
      </c>
      <c r="E185" s="9">
        <v>49.99</v>
      </c>
    </row>
    <row r="186" spans="1:5" x14ac:dyDescent="0.25">
      <c r="A186" s="15" t="s">
        <v>268</v>
      </c>
      <c r="B186" s="15" t="s">
        <v>269</v>
      </c>
      <c r="C186" s="13" t="s">
        <v>0</v>
      </c>
      <c r="D186" s="13">
        <v>26544.560000000001</v>
      </c>
      <c r="E186" s="13" t="s">
        <v>0</v>
      </c>
    </row>
    <row r="187" spans="1:5" x14ac:dyDescent="0.25">
      <c r="A187" s="26" t="s">
        <v>274</v>
      </c>
      <c r="B187" s="26" t="s">
        <v>275</v>
      </c>
      <c r="C187" s="27">
        <v>7500</v>
      </c>
      <c r="D187" s="27">
        <v>2050</v>
      </c>
      <c r="E187" s="27">
        <v>27.33</v>
      </c>
    </row>
    <row r="188" spans="1:5" x14ac:dyDescent="0.25">
      <c r="A188" s="28" t="s">
        <v>276</v>
      </c>
      <c r="B188" s="28" t="s">
        <v>177</v>
      </c>
      <c r="C188" s="23">
        <v>7500</v>
      </c>
      <c r="D188" s="23">
        <v>2050</v>
      </c>
      <c r="E188" s="23">
        <v>27.33</v>
      </c>
    </row>
    <row r="189" spans="1:5" s="6" customFormat="1" x14ac:dyDescent="0.25">
      <c r="A189" s="109" t="s">
        <v>121</v>
      </c>
      <c r="B189" s="109"/>
      <c r="C189" s="81">
        <v>7500</v>
      </c>
      <c r="D189" s="81">
        <v>2050</v>
      </c>
      <c r="E189" s="81">
        <v>27.33</v>
      </c>
    </row>
    <row r="190" spans="1:5" s="6" customFormat="1" x14ac:dyDescent="0.25">
      <c r="A190" s="109" t="s">
        <v>128</v>
      </c>
      <c r="B190" s="109"/>
      <c r="C190" s="81">
        <v>7500</v>
      </c>
      <c r="D190" s="81">
        <v>2050</v>
      </c>
      <c r="E190" s="81">
        <v>27.33</v>
      </c>
    </row>
    <row r="191" spans="1:5" x14ac:dyDescent="0.25">
      <c r="A191" s="29" t="s">
        <v>160</v>
      </c>
      <c r="B191" s="29" t="s">
        <v>161</v>
      </c>
      <c r="C191" s="9">
        <v>7500</v>
      </c>
      <c r="D191" s="9">
        <v>2050</v>
      </c>
      <c r="E191" s="9">
        <v>27.33</v>
      </c>
    </row>
    <row r="192" spans="1:5" x14ac:dyDescent="0.25">
      <c r="A192" s="15" t="s">
        <v>188</v>
      </c>
      <c r="B192" s="15" t="s">
        <v>189</v>
      </c>
      <c r="C192" s="13" t="s">
        <v>0</v>
      </c>
      <c r="D192" s="13">
        <v>2050</v>
      </c>
      <c r="E192" s="13" t="s">
        <v>0</v>
      </c>
    </row>
    <row r="193" spans="1:5" x14ac:dyDescent="0.25">
      <c r="A193" s="26" t="s">
        <v>277</v>
      </c>
      <c r="B193" s="26" t="s">
        <v>278</v>
      </c>
      <c r="C193" s="27">
        <v>514090</v>
      </c>
      <c r="D193" s="27">
        <v>214615.9</v>
      </c>
      <c r="E193" s="27">
        <v>41.75</v>
      </c>
    </row>
    <row r="194" spans="1:5" x14ac:dyDescent="0.25">
      <c r="A194" s="28" t="s">
        <v>279</v>
      </c>
      <c r="B194" s="28" t="s">
        <v>280</v>
      </c>
      <c r="C194" s="23">
        <v>514090</v>
      </c>
      <c r="D194" s="23">
        <v>214615.9</v>
      </c>
      <c r="E194" s="23">
        <v>41.75</v>
      </c>
    </row>
    <row r="195" spans="1:5" x14ac:dyDescent="0.25">
      <c r="A195" s="110" t="s">
        <v>119</v>
      </c>
      <c r="B195" s="110"/>
      <c r="C195" s="25">
        <v>492540</v>
      </c>
      <c r="D195" s="25">
        <v>212637.15</v>
      </c>
      <c r="E195" s="25">
        <v>43.17</v>
      </c>
    </row>
    <row r="196" spans="1:5" x14ac:dyDescent="0.25">
      <c r="A196" s="110" t="s">
        <v>120</v>
      </c>
      <c r="B196" s="110"/>
      <c r="C196" s="25">
        <v>492540</v>
      </c>
      <c r="D196" s="25">
        <v>212637.15</v>
      </c>
      <c r="E196" s="25">
        <v>43.17</v>
      </c>
    </row>
    <row r="197" spans="1:5" x14ac:dyDescent="0.25">
      <c r="A197" s="29" t="s">
        <v>160</v>
      </c>
      <c r="B197" s="29" t="s">
        <v>161</v>
      </c>
      <c r="C197" s="9">
        <v>1460</v>
      </c>
      <c r="D197" s="9">
        <v>0</v>
      </c>
      <c r="E197" s="9">
        <v>0</v>
      </c>
    </row>
    <row r="198" spans="1:5" x14ac:dyDescent="0.25">
      <c r="A198" s="29" t="s">
        <v>281</v>
      </c>
      <c r="B198" s="29" t="s">
        <v>282</v>
      </c>
      <c r="C198" s="9">
        <v>491080</v>
      </c>
      <c r="D198" s="9">
        <v>212637.15</v>
      </c>
      <c r="E198" s="9">
        <v>43.3</v>
      </c>
    </row>
    <row r="199" spans="1:5" x14ac:dyDescent="0.25">
      <c r="A199" s="15" t="s">
        <v>283</v>
      </c>
      <c r="B199" s="15" t="s">
        <v>284</v>
      </c>
      <c r="C199" s="13" t="s">
        <v>0</v>
      </c>
      <c r="D199" s="13">
        <v>212637.15</v>
      </c>
      <c r="E199" s="13" t="s">
        <v>0</v>
      </c>
    </row>
    <row r="200" spans="1:5" s="6" customFormat="1" x14ac:dyDescent="0.25">
      <c r="A200" s="109" t="s">
        <v>121</v>
      </c>
      <c r="B200" s="109"/>
      <c r="C200" s="81">
        <v>21550</v>
      </c>
      <c r="D200" s="81">
        <v>1978.75</v>
      </c>
      <c r="E200" s="81">
        <v>9.18</v>
      </c>
    </row>
    <row r="201" spans="1:5" s="6" customFormat="1" x14ac:dyDescent="0.25">
      <c r="A201" s="109" t="s">
        <v>124</v>
      </c>
      <c r="B201" s="109"/>
      <c r="C201" s="81">
        <v>21550</v>
      </c>
      <c r="D201" s="81">
        <v>1978.75</v>
      </c>
      <c r="E201" s="81">
        <v>9.18</v>
      </c>
    </row>
    <row r="202" spans="1:5" x14ac:dyDescent="0.25">
      <c r="A202" s="29" t="s">
        <v>160</v>
      </c>
      <c r="B202" s="29" t="s">
        <v>161</v>
      </c>
      <c r="C202" s="9">
        <v>21550</v>
      </c>
      <c r="D202" s="9">
        <v>1978.75</v>
      </c>
      <c r="E202" s="9">
        <v>9.18</v>
      </c>
    </row>
    <row r="203" spans="1:5" x14ac:dyDescent="0.25">
      <c r="A203" s="15" t="s">
        <v>219</v>
      </c>
      <c r="B203" s="15" t="s">
        <v>220</v>
      </c>
      <c r="C203" s="13" t="s">
        <v>0</v>
      </c>
      <c r="D203" s="13">
        <v>1978.75</v>
      </c>
      <c r="E203" s="13" t="s">
        <v>0</v>
      </c>
    </row>
    <row r="204" spans="1:5" x14ac:dyDescent="0.25">
      <c r="A204" s="26" t="s">
        <v>285</v>
      </c>
      <c r="B204" s="26" t="s">
        <v>286</v>
      </c>
      <c r="C204" s="27">
        <v>166350</v>
      </c>
      <c r="D204" s="27">
        <v>72893.52</v>
      </c>
      <c r="E204" s="27">
        <v>43.82</v>
      </c>
    </row>
    <row r="205" spans="1:5" x14ac:dyDescent="0.25">
      <c r="A205" s="28" t="s">
        <v>287</v>
      </c>
      <c r="B205" s="28" t="s">
        <v>288</v>
      </c>
      <c r="C205" s="23">
        <v>52080</v>
      </c>
      <c r="D205" s="23">
        <v>21506.61</v>
      </c>
      <c r="E205" s="23">
        <v>41.3</v>
      </c>
    </row>
    <row r="206" spans="1:5" x14ac:dyDescent="0.25">
      <c r="A206" s="110" t="s">
        <v>119</v>
      </c>
      <c r="B206" s="110"/>
      <c r="C206" s="25">
        <v>50660</v>
      </c>
      <c r="D206" s="25">
        <v>21506.61</v>
      </c>
      <c r="E206" s="25">
        <v>42.45</v>
      </c>
    </row>
    <row r="207" spans="1:5" x14ac:dyDescent="0.25">
      <c r="A207" s="110" t="s">
        <v>120</v>
      </c>
      <c r="B207" s="110"/>
      <c r="C207" s="25">
        <v>50660</v>
      </c>
      <c r="D207" s="25">
        <v>21506.61</v>
      </c>
      <c r="E207" s="25">
        <v>42.45</v>
      </c>
    </row>
    <row r="208" spans="1:5" x14ac:dyDescent="0.25">
      <c r="A208" s="29" t="s">
        <v>281</v>
      </c>
      <c r="B208" s="29" t="s">
        <v>282</v>
      </c>
      <c r="C208" s="9">
        <v>50660</v>
      </c>
      <c r="D208" s="9">
        <v>21506.61</v>
      </c>
      <c r="E208" s="9">
        <v>42.45</v>
      </c>
    </row>
    <row r="209" spans="1:5" x14ac:dyDescent="0.25">
      <c r="A209" s="15" t="s">
        <v>283</v>
      </c>
      <c r="B209" s="15" t="s">
        <v>284</v>
      </c>
      <c r="C209" s="13" t="s">
        <v>0</v>
      </c>
      <c r="D209" s="13">
        <v>20934.759999999998</v>
      </c>
      <c r="E209" s="13" t="s">
        <v>0</v>
      </c>
    </row>
    <row r="210" spans="1:5" x14ac:dyDescent="0.25">
      <c r="A210" s="15" t="s">
        <v>289</v>
      </c>
      <c r="B210" s="15" t="s">
        <v>290</v>
      </c>
      <c r="C210" s="13" t="s">
        <v>0</v>
      </c>
      <c r="D210" s="13">
        <v>571.85</v>
      </c>
      <c r="E210" s="13" t="s">
        <v>0</v>
      </c>
    </row>
    <row r="211" spans="1:5" s="6" customFormat="1" x14ac:dyDescent="0.25">
      <c r="A211" s="109" t="s">
        <v>121</v>
      </c>
      <c r="B211" s="109"/>
      <c r="C211" s="81">
        <v>1420</v>
      </c>
      <c r="D211" s="81">
        <v>0</v>
      </c>
      <c r="E211" s="81">
        <v>0</v>
      </c>
    </row>
    <row r="212" spans="1:5" s="6" customFormat="1" x14ac:dyDescent="0.25">
      <c r="A212" s="109" t="s">
        <v>124</v>
      </c>
      <c r="B212" s="109"/>
      <c r="C212" s="81">
        <v>1420</v>
      </c>
      <c r="D212" s="81">
        <v>0</v>
      </c>
      <c r="E212" s="81">
        <v>0</v>
      </c>
    </row>
    <row r="213" spans="1:5" x14ac:dyDescent="0.25">
      <c r="A213" s="29" t="s">
        <v>281</v>
      </c>
      <c r="B213" s="29" t="s">
        <v>282</v>
      </c>
      <c r="C213" s="9">
        <v>1420</v>
      </c>
      <c r="D213" s="9">
        <v>0</v>
      </c>
      <c r="E213" s="9">
        <v>0</v>
      </c>
    </row>
    <row r="214" spans="1:5" x14ac:dyDescent="0.25">
      <c r="A214" s="28" t="s">
        <v>291</v>
      </c>
      <c r="B214" s="28" t="s">
        <v>292</v>
      </c>
      <c r="C214" s="23">
        <v>10170</v>
      </c>
      <c r="D214" s="23">
        <v>609.91</v>
      </c>
      <c r="E214" s="23">
        <v>6</v>
      </c>
    </row>
    <row r="215" spans="1:5" x14ac:dyDescent="0.25">
      <c r="A215" s="110" t="s">
        <v>119</v>
      </c>
      <c r="B215" s="110"/>
      <c r="C215" s="25">
        <v>10170</v>
      </c>
      <c r="D215" s="25">
        <v>609.91</v>
      </c>
      <c r="E215" s="25">
        <v>6</v>
      </c>
    </row>
    <row r="216" spans="1:5" x14ac:dyDescent="0.25">
      <c r="A216" s="110" t="s">
        <v>120</v>
      </c>
      <c r="B216" s="110"/>
      <c r="C216" s="25">
        <v>10170</v>
      </c>
      <c r="D216" s="25">
        <v>609.91</v>
      </c>
      <c r="E216" s="25">
        <v>6</v>
      </c>
    </row>
    <row r="217" spans="1:5" x14ac:dyDescent="0.25">
      <c r="A217" s="29" t="s">
        <v>281</v>
      </c>
      <c r="B217" s="29" t="s">
        <v>282</v>
      </c>
      <c r="C217" s="9">
        <v>10170</v>
      </c>
      <c r="D217" s="9">
        <v>609.91</v>
      </c>
      <c r="E217" s="9">
        <v>6</v>
      </c>
    </row>
    <row r="218" spans="1:5" x14ac:dyDescent="0.25">
      <c r="A218" s="15" t="s">
        <v>283</v>
      </c>
      <c r="B218" s="15" t="s">
        <v>284</v>
      </c>
      <c r="C218" s="13" t="s">
        <v>0</v>
      </c>
      <c r="D218" s="13">
        <v>609.91</v>
      </c>
      <c r="E218" s="13" t="s">
        <v>0</v>
      </c>
    </row>
    <row r="219" spans="1:5" x14ac:dyDescent="0.25">
      <c r="A219" s="28" t="s">
        <v>293</v>
      </c>
      <c r="B219" s="28" t="s">
        <v>294</v>
      </c>
      <c r="C219" s="23">
        <v>7120</v>
      </c>
      <c r="D219" s="23">
        <v>0</v>
      </c>
      <c r="E219" s="23">
        <v>0</v>
      </c>
    </row>
    <row r="220" spans="1:5" x14ac:dyDescent="0.25">
      <c r="A220" s="110" t="s">
        <v>119</v>
      </c>
      <c r="B220" s="110"/>
      <c r="C220" s="25">
        <v>7120</v>
      </c>
      <c r="D220" s="25">
        <v>0</v>
      </c>
      <c r="E220" s="25">
        <v>0</v>
      </c>
    </row>
    <row r="221" spans="1:5" x14ac:dyDescent="0.25">
      <c r="A221" s="110" t="s">
        <v>120</v>
      </c>
      <c r="B221" s="110"/>
      <c r="C221" s="25">
        <v>7120</v>
      </c>
      <c r="D221" s="25">
        <v>0</v>
      </c>
      <c r="E221" s="25">
        <v>0</v>
      </c>
    </row>
    <row r="222" spans="1:5" x14ac:dyDescent="0.25">
      <c r="A222" s="29" t="s">
        <v>295</v>
      </c>
      <c r="B222" s="29" t="s">
        <v>296</v>
      </c>
      <c r="C222" s="9">
        <v>7120</v>
      </c>
      <c r="D222" s="9">
        <v>0</v>
      </c>
      <c r="E222" s="9">
        <v>0</v>
      </c>
    </row>
    <row r="223" spans="1:5" x14ac:dyDescent="0.25">
      <c r="A223" s="28" t="s">
        <v>297</v>
      </c>
      <c r="B223" s="28" t="s">
        <v>298</v>
      </c>
      <c r="C223" s="23">
        <v>16240</v>
      </c>
      <c r="D223" s="23">
        <v>3117</v>
      </c>
      <c r="E223" s="23">
        <v>19.190000000000001</v>
      </c>
    </row>
    <row r="224" spans="1:5" x14ac:dyDescent="0.25">
      <c r="A224" s="110" t="s">
        <v>119</v>
      </c>
      <c r="B224" s="110"/>
      <c r="C224" s="25">
        <v>16240</v>
      </c>
      <c r="D224" s="25">
        <v>3117</v>
      </c>
      <c r="E224" s="25">
        <v>19.190000000000001</v>
      </c>
    </row>
    <row r="225" spans="1:5" x14ac:dyDescent="0.25">
      <c r="A225" s="110" t="s">
        <v>120</v>
      </c>
      <c r="B225" s="110"/>
      <c r="C225" s="25">
        <v>16240</v>
      </c>
      <c r="D225" s="25">
        <v>3117</v>
      </c>
      <c r="E225" s="25">
        <v>19.190000000000001</v>
      </c>
    </row>
    <row r="226" spans="1:5" x14ac:dyDescent="0.25">
      <c r="A226" s="29" t="s">
        <v>295</v>
      </c>
      <c r="B226" s="29" t="s">
        <v>296</v>
      </c>
      <c r="C226" s="9">
        <v>16240</v>
      </c>
      <c r="D226" s="9">
        <v>3117</v>
      </c>
      <c r="E226" s="9">
        <v>19.190000000000001</v>
      </c>
    </row>
    <row r="227" spans="1:5" x14ac:dyDescent="0.25">
      <c r="A227" s="15" t="s">
        <v>299</v>
      </c>
      <c r="B227" s="15" t="s">
        <v>300</v>
      </c>
      <c r="C227" s="13" t="s">
        <v>0</v>
      </c>
      <c r="D227" s="13">
        <v>3117</v>
      </c>
      <c r="E227" s="13" t="s">
        <v>0</v>
      </c>
    </row>
    <row r="228" spans="1:5" x14ac:dyDescent="0.25">
      <c r="A228" s="28" t="s">
        <v>301</v>
      </c>
      <c r="B228" s="28" t="s">
        <v>302</v>
      </c>
      <c r="C228" s="23">
        <v>78600</v>
      </c>
      <c r="D228" s="23">
        <v>47160</v>
      </c>
      <c r="E228" s="23">
        <v>60</v>
      </c>
    </row>
    <row r="229" spans="1:5" x14ac:dyDescent="0.25">
      <c r="A229" s="110" t="s">
        <v>119</v>
      </c>
      <c r="B229" s="110"/>
      <c r="C229" s="25">
        <v>56750</v>
      </c>
      <c r="D229" s="25">
        <v>47160</v>
      </c>
      <c r="E229" s="25">
        <v>83.1</v>
      </c>
    </row>
    <row r="230" spans="1:5" x14ac:dyDescent="0.25">
      <c r="A230" s="110" t="s">
        <v>120</v>
      </c>
      <c r="B230" s="110"/>
      <c r="C230" s="25">
        <v>56750</v>
      </c>
      <c r="D230" s="25">
        <v>47160</v>
      </c>
      <c r="E230" s="25">
        <v>83.1</v>
      </c>
    </row>
    <row r="231" spans="1:5" x14ac:dyDescent="0.25">
      <c r="A231" s="29" t="s">
        <v>295</v>
      </c>
      <c r="B231" s="29" t="s">
        <v>296</v>
      </c>
      <c r="C231" s="9">
        <v>56750</v>
      </c>
      <c r="D231" s="9">
        <v>47160</v>
      </c>
      <c r="E231" s="9">
        <v>83.1</v>
      </c>
    </row>
    <row r="232" spans="1:5" x14ac:dyDescent="0.25">
      <c r="A232" s="15" t="s">
        <v>299</v>
      </c>
      <c r="B232" s="15" t="s">
        <v>300</v>
      </c>
      <c r="C232" s="13" t="s">
        <v>0</v>
      </c>
      <c r="D232" s="13">
        <v>47160</v>
      </c>
      <c r="E232" s="13" t="s">
        <v>0</v>
      </c>
    </row>
    <row r="233" spans="1:5" s="6" customFormat="1" x14ac:dyDescent="0.25">
      <c r="A233" s="109" t="s">
        <v>129</v>
      </c>
      <c r="B233" s="109"/>
      <c r="C233" s="81">
        <v>21850</v>
      </c>
      <c r="D233" s="81">
        <v>0</v>
      </c>
      <c r="E233" s="81">
        <v>0</v>
      </c>
    </row>
    <row r="234" spans="1:5" s="6" customFormat="1" x14ac:dyDescent="0.25">
      <c r="A234" s="109" t="s">
        <v>535</v>
      </c>
      <c r="B234" s="109"/>
      <c r="C234" s="81">
        <v>21850</v>
      </c>
      <c r="D234" s="81">
        <v>0</v>
      </c>
      <c r="E234" s="81">
        <v>0</v>
      </c>
    </row>
    <row r="235" spans="1:5" x14ac:dyDescent="0.25">
      <c r="A235" s="29" t="s">
        <v>295</v>
      </c>
      <c r="B235" s="29" t="s">
        <v>296</v>
      </c>
      <c r="C235" s="9">
        <v>21850</v>
      </c>
      <c r="D235" s="9">
        <v>0</v>
      </c>
      <c r="E235" s="9">
        <v>0</v>
      </c>
    </row>
    <row r="236" spans="1:5" x14ac:dyDescent="0.25">
      <c r="A236" s="28" t="s">
        <v>303</v>
      </c>
      <c r="B236" s="28" t="s">
        <v>304</v>
      </c>
      <c r="C236" s="23">
        <v>2140</v>
      </c>
      <c r="D236" s="23">
        <v>500</v>
      </c>
      <c r="E236" s="23">
        <v>23.36</v>
      </c>
    </row>
    <row r="237" spans="1:5" x14ac:dyDescent="0.25">
      <c r="A237" s="110" t="s">
        <v>119</v>
      </c>
      <c r="B237" s="110"/>
      <c r="C237" s="25">
        <v>2140</v>
      </c>
      <c r="D237" s="25">
        <v>500</v>
      </c>
      <c r="E237" s="25">
        <v>23.36</v>
      </c>
    </row>
    <row r="238" spans="1:5" x14ac:dyDescent="0.25">
      <c r="A238" s="110" t="s">
        <v>120</v>
      </c>
      <c r="B238" s="110"/>
      <c r="C238" s="25">
        <v>2140</v>
      </c>
      <c r="D238" s="25">
        <v>500</v>
      </c>
      <c r="E238" s="25">
        <v>23.36</v>
      </c>
    </row>
    <row r="239" spans="1:5" x14ac:dyDescent="0.25">
      <c r="A239" s="29" t="s">
        <v>281</v>
      </c>
      <c r="B239" s="29" t="s">
        <v>282</v>
      </c>
      <c r="C239" s="9">
        <v>1700</v>
      </c>
      <c r="D239" s="9">
        <v>500</v>
      </c>
      <c r="E239" s="9">
        <v>29.41</v>
      </c>
    </row>
    <row r="240" spans="1:5" x14ac:dyDescent="0.25">
      <c r="A240" s="15" t="s">
        <v>283</v>
      </c>
      <c r="B240" s="15" t="s">
        <v>284</v>
      </c>
      <c r="C240" s="13" t="s">
        <v>0</v>
      </c>
      <c r="D240" s="13">
        <v>500</v>
      </c>
      <c r="E240" s="13" t="s">
        <v>0</v>
      </c>
    </row>
    <row r="241" spans="1:5" x14ac:dyDescent="0.25">
      <c r="A241" s="29" t="s">
        <v>192</v>
      </c>
      <c r="B241" s="29" t="s">
        <v>193</v>
      </c>
      <c r="C241" s="9">
        <v>440</v>
      </c>
      <c r="D241" s="9">
        <v>0</v>
      </c>
      <c r="E241" s="9">
        <v>0</v>
      </c>
    </row>
    <row r="242" spans="1:5" x14ac:dyDescent="0.25">
      <c r="A242" s="26" t="s">
        <v>305</v>
      </c>
      <c r="B242" s="26" t="s">
        <v>306</v>
      </c>
      <c r="C242" s="27">
        <v>14085</v>
      </c>
      <c r="D242" s="27">
        <v>0</v>
      </c>
      <c r="E242" s="27">
        <v>0</v>
      </c>
    </row>
    <row r="243" spans="1:5" x14ac:dyDescent="0.25">
      <c r="A243" s="28" t="s">
        <v>307</v>
      </c>
      <c r="B243" s="28" t="s">
        <v>308</v>
      </c>
      <c r="C243" s="23">
        <v>3585</v>
      </c>
      <c r="D243" s="23">
        <v>0</v>
      </c>
      <c r="E243" s="23">
        <v>0</v>
      </c>
    </row>
    <row r="244" spans="1:5" x14ac:dyDescent="0.25">
      <c r="A244" s="110" t="s">
        <v>119</v>
      </c>
      <c r="B244" s="110"/>
      <c r="C244" s="25">
        <v>3585</v>
      </c>
      <c r="D244" s="25">
        <v>0</v>
      </c>
      <c r="E244" s="25">
        <v>0</v>
      </c>
    </row>
    <row r="245" spans="1:5" x14ac:dyDescent="0.25">
      <c r="A245" s="110" t="s">
        <v>120</v>
      </c>
      <c r="B245" s="110"/>
      <c r="C245" s="25">
        <v>3585</v>
      </c>
      <c r="D245" s="25">
        <v>0</v>
      </c>
      <c r="E245" s="25">
        <v>0</v>
      </c>
    </row>
    <row r="246" spans="1:5" x14ac:dyDescent="0.25">
      <c r="A246" s="29" t="s">
        <v>281</v>
      </c>
      <c r="B246" s="29" t="s">
        <v>282</v>
      </c>
      <c r="C246" s="9">
        <v>1825</v>
      </c>
      <c r="D246" s="9">
        <v>0</v>
      </c>
      <c r="E246" s="9">
        <v>0</v>
      </c>
    </row>
    <row r="247" spans="1:5" x14ac:dyDescent="0.25">
      <c r="A247" s="29" t="s">
        <v>192</v>
      </c>
      <c r="B247" s="29" t="s">
        <v>193</v>
      </c>
      <c r="C247" s="9">
        <v>1760</v>
      </c>
      <c r="D247" s="9">
        <v>0</v>
      </c>
      <c r="E247" s="9">
        <v>0</v>
      </c>
    </row>
    <row r="248" spans="1:5" x14ac:dyDescent="0.25">
      <c r="A248" s="28" t="s">
        <v>309</v>
      </c>
      <c r="B248" s="28" t="s">
        <v>310</v>
      </c>
      <c r="C248" s="23">
        <v>10000</v>
      </c>
      <c r="D248" s="23">
        <v>0</v>
      </c>
      <c r="E248" s="23">
        <v>0</v>
      </c>
    </row>
    <row r="249" spans="1:5" s="6" customFormat="1" x14ac:dyDescent="0.25">
      <c r="A249" s="109" t="s">
        <v>121</v>
      </c>
      <c r="B249" s="109"/>
      <c r="C249" s="81">
        <v>10000</v>
      </c>
      <c r="D249" s="81">
        <v>0</v>
      </c>
      <c r="E249" s="81">
        <v>0</v>
      </c>
    </row>
    <row r="250" spans="1:5" s="6" customFormat="1" x14ac:dyDescent="0.25">
      <c r="A250" s="109" t="s">
        <v>122</v>
      </c>
      <c r="B250" s="109"/>
      <c r="C250" s="81">
        <v>10000</v>
      </c>
      <c r="D250" s="81">
        <v>0</v>
      </c>
      <c r="E250" s="81">
        <v>0</v>
      </c>
    </row>
    <row r="251" spans="1:5" x14ac:dyDescent="0.25">
      <c r="A251" s="29" t="s">
        <v>192</v>
      </c>
      <c r="B251" s="29" t="s">
        <v>193</v>
      </c>
      <c r="C251" s="9">
        <v>10000</v>
      </c>
      <c r="D251" s="9">
        <v>0</v>
      </c>
      <c r="E251" s="9">
        <v>0</v>
      </c>
    </row>
    <row r="252" spans="1:5" x14ac:dyDescent="0.25">
      <c r="A252" s="28" t="s">
        <v>311</v>
      </c>
      <c r="B252" s="28" t="s">
        <v>312</v>
      </c>
      <c r="C252" s="23">
        <v>500</v>
      </c>
      <c r="D252" s="23">
        <v>0</v>
      </c>
      <c r="E252" s="23">
        <v>0</v>
      </c>
    </row>
    <row r="253" spans="1:5" x14ac:dyDescent="0.25">
      <c r="A253" s="110" t="s">
        <v>119</v>
      </c>
      <c r="B253" s="110"/>
      <c r="C253" s="25">
        <v>500</v>
      </c>
      <c r="D253" s="25">
        <v>0</v>
      </c>
      <c r="E253" s="25">
        <v>0</v>
      </c>
    </row>
    <row r="254" spans="1:5" x14ac:dyDescent="0.25">
      <c r="A254" s="110" t="s">
        <v>120</v>
      </c>
      <c r="B254" s="110"/>
      <c r="C254" s="25">
        <v>500</v>
      </c>
      <c r="D254" s="25">
        <v>0</v>
      </c>
      <c r="E254" s="25">
        <v>0</v>
      </c>
    </row>
    <row r="255" spans="1:5" x14ac:dyDescent="0.25">
      <c r="A255" s="29" t="s">
        <v>192</v>
      </c>
      <c r="B255" s="29" t="s">
        <v>193</v>
      </c>
      <c r="C255" s="9">
        <v>500</v>
      </c>
      <c r="D255" s="9">
        <v>0</v>
      </c>
      <c r="E255" s="9">
        <v>0</v>
      </c>
    </row>
    <row r="256" spans="1:5" x14ac:dyDescent="0.25">
      <c r="A256" s="26" t="s">
        <v>313</v>
      </c>
      <c r="B256" s="26" t="s">
        <v>314</v>
      </c>
      <c r="C256" s="27">
        <v>107140</v>
      </c>
      <c r="D256" s="27">
        <v>61010.61</v>
      </c>
      <c r="E256" s="27">
        <v>56.94</v>
      </c>
    </row>
    <row r="257" spans="1:5" x14ac:dyDescent="0.25">
      <c r="A257" s="28" t="s">
        <v>315</v>
      </c>
      <c r="B257" s="28" t="s">
        <v>316</v>
      </c>
      <c r="C257" s="23">
        <v>4420</v>
      </c>
      <c r="D257" s="23">
        <v>0</v>
      </c>
      <c r="E257" s="23">
        <v>0</v>
      </c>
    </row>
    <row r="258" spans="1:5" x14ac:dyDescent="0.25">
      <c r="A258" s="110" t="s">
        <v>119</v>
      </c>
      <c r="B258" s="110"/>
      <c r="C258" s="25">
        <v>4420</v>
      </c>
      <c r="D258" s="25">
        <v>0</v>
      </c>
      <c r="E258" s="25">
        <v>0</v>
      </c>
    </row>
    <row r="259" spans="1:5" x14ac:dyDescent="0.25">
      <c r="A259" s="110" t="s">
        <v>120</v>
      </c>
      <c r="B259" s="110"/>
      <c r="C259" s="25">
        <v>4420</v>
      </c>
      <c r="D259" s="25">
        <v>0</v>
      </c>
      <c r="E259" s="25">
        <v>0</v>
      </c>
    </row>
    <row r="260" spans="1:5" x14ac:dyDescent="0.25">
      <c r="A260" s="29" t="s">
        <v>281</v>
      </c>
      <c r="B260" s="29" t="s">
        <v>282</v>
      </c>
      <c r="C260" s="9">
        <v>4420</v>
      </c>
      <c r="D260" s="9">
        <v>0</v>
      </c>
      <c r="E260" s="9">
        <v>0</v>
      </c>
    </row>
    <row r="261" spans="1:5" x14ac:dyDescent="0.25">
      <c r="A261" s="28" t="s">
        <v>317</v>
      </c>
      <c r="B261" s="28" t="s">
        <v>318</v>
      </c>
      <c r="C261" s="23">
        <v>94325</v>
      </c>
      <c r="D261" s="23">
        <v>61010.61</v>
      </c>
      <c r="E261" s="23">
        <v>64.680000000000007</v>
      </c>
    </row>
    <row r="262" spans="1:5" x14ac:dyDescent="0.25">
      <c r="A262" s="110" t="s">
        <v>119</v>
      </c>
      <c r="B262" s="110"/>
      <c r="C262" s="25">
        <v>94325</v>
      </c>
      <c r="D262" s="25">
        <v>61010.61</v>
      </c>
      <c r="E262" s="25">
        <v>64.680000000000007</v>
      </c>
    </row>
    <row r="263" spans="1:5" x14ac:dyDescent="0.25">
      <c r="A263" s="110" t="s">
        <v>120</v>
      </c>
      <c r="B263" s="110"/>
      <c r="C263" s="25">
        <v>94325</v>
      </c>
      <c r="D263" s="25">
        <v>61010.61</v>
      </c>
      <c r="E263" s="25">
        <v>64.680000000000007</v>
      </c>
    </row>
    <row r="264" spans="1:5" x14ac:dyDescent="0.25">
      <c r="A264" s="29" t="s">
        <v>192</v>
      </c>
      <c r="B264" s="29" t="s">
        <v>193</v>
      </c>
      <c r="C264" s="9">
        <v>94325</v>
      </c>
      <c r="D264" s="9">
        <v>61010.61</v>
      </c>
      <c r="E264" s="9">
        <v>64.680000000000007</v>
      </c>
    </row>
    <row r="265" spans="1:5" x14ac:dyDescent="0.25">
      <c r="A265" s="15" t="s">
        <v>194</v>
      </c>
      <c r="B265" s="15" t="s">
        <v>195</v>
      </c>
      <c r="C265" s="13" t="s">
        <v>0</v>
      </c>
      <c r="D265" s="13">
        <v>61010.61</v>
      </c>
      <c r="E265" s="13" t="s">
        <v>0</v>
      </c>
    </row>
    <row r="266" spans="1:5" x14ac:dyDescent="0.25">
      <c r="A266" s="28" t="s">
        <v>319</v>
      </c>
      <c r="B266" s="28" t="s">
        <v>320</v>
      </c>
      <c r="C266" s="23">
        <v>8395</v>
      </c>
      <c r="D266" s="23">
        <v>0</v>
      </c>
      <c r="E266" s="23">
        <v>0</v>
      </c>
    </row>
    <row r="267" spans="1:5" x14ac:dyDescent="0.25">
      <c r="A267" s="110" t="s">
        <v>119</v>
      </c>
      <c r="B267" s="110"/>
      <c r="C267" s="25">
        <v>8395</v>
      </c>
      <c r="D267" s="25">
        <v>0</v>
      </c>
      <c r="E267" s="25">
        <v>0</v>
      </c>
    </row>
    <row r="268" spans="1:5" x14ac:dyDescent="0.25">
      <c r="A268" s="110" t="s">
        <v>120</v>
      </c>
      <c r="B268" s="110"/>
      <c r="C268" s="25">
        <v>8395</v>
      </c>
      <c r="D268" s="25">
        <v>0</v>
      </c>
      <c r="E268" s="25">
        <v>0</v>
      </c>
    </row>
    <row r="269" spans="1:5" x14ac:dyDescent="0.25">
      <c r="A269" s="29" t="s">
        <v>160</v>
      </c>
      <c r="B269" s="29" t="s">
        <v>161</v>
      </c>
      <c r="C269" s="9">
        <v>7895</v>
      </c>
      <c r="D269" s="9">
        <v>0</v>
      </c>
      <c r="E269" s="9">
        <v>0</v>
      </c>
    </row>
    <row r="270" spans="1:5" x14ac:dyDescent="0.25">
      <c r="A270" s="29" t="s">
        <v>192</v>
      </c>
      <c r="B270" s="29" t="s">
        <v>193</v>
      </c>
      <c r="C270" s="9">
        <v>500</v>
      </c>
      <c r="D270" s="9">
        <v>0</v>
      </c>
      <c r="E270" s="9">
        <v>0</v>
      </c>
    </row>
    <row r="271" spans="1:5" x14ac:dyDescent="0.25">
      <c r="A271" s="26" t="s">
        <v>321</v>
      </c>
      <c r="B271" s="26" t="s">
        <v>322</v>
      </c>
      <c r="C271" s="27">
        <v>127790</v>
      </c>
      <c r="D271" s="27">
        <v>52285.32</v>
      </c>
      <c r="E271" s="27">
        <v>40.92</v>
      </c>
    </row>
    <row r="272" spans="1:5" x14ac:dyDescent="0.25">
      <c r="A272" s="28" t="s">
        <v>323</v>
      </c>
      <c r="B272" s="28" t="s">
        <v>324</v>
      </c>
      <c r="C272" s="23">
        <v>22325</v>
      </c>
      <c r="D272" s="23">
        <v>12315.06</v>
      </c>
      <c r="E272" s="23">
        <v>55.16</v>
      </c>
    </row>
    <row r="273" spans="1:5" x14ac:dyDescent="0.25">
      <c r="A273" s="110" t="s">
        <v>119</v>
      </c>
      <c r="B273" s="110"/>
      <c r="C273" s="25">
        <v>22325</v>
      </c>
      <c r="D273" s="25">
        <v>12315.06</v>
      </c>
      <c r="E273" s="25">
        <v>55.16</v>
      </c>
    </row>
    <row r="274" spans="1:5" x14ac:dyDescent="0.25">
      <c r="A274" s="110" t="s">
        <v>120</v>
      </c>
      <c r="B274" s="110"/>
      <c r="C274" s="25">
        <v>22325</v>
      </c>
      <c r="D274" s="25">
        <v>12315.06</v>
      </c>
      <c r="E274" s="25">
        <v>55.16</v>
      </c>
    </row>
    <row r="275" spans="1:5" x14ac:dyDescent="0.25">
      <c r="A275" s="29" t="s">
        <v>281</v>
      </c>
      <c r="B275" s="29" t="s">
        <v>282</v>
      </c>
      <c r="C275" s="9">
        <v>5000</v>
      </c>
      <c r="D275" s="9">
        <v>0</v>
      </c>
      <c r="E275" s="9">
        <v>0</v>
      </c>
    </row>
    <row r="276" spans="1:5" x14ac:dyDescent="0.25">
      <c r="A276" s="29" t="s">
        <v>192</v>
      </c>
      <c r="B276" s="29" t="s">
        <v>193</v>
      </c>
      <c r="C276" s="9">
        <v>17325</v>
      </c>
      <c r="D276" s="9">
        <v>12315.06</v>
      </c>
      <c r="E276" s="9">
        <v>71.08</v>
      </c>
    </row>
    <row r="277" spans="1:5" x14ac:dyDescent="0.25">
      <c r="A277" s="15" t="s">
        <v>194</v>
      </c>
      <c r="B277" s="15" t="s">
        <v>195</v>
      </c>
      <c r="C277" s="13" t="s">
        <v>0</v>
      </c>
      <c r="D277" s="13">
        <v>12315.06</v>
      </c>
      <c r="E277" s="13" t="s">
        <v>0</v>
      </c>
    </row>
    <row r="278" spans="1:5" x14ac:dyDescent="0.25">
      <c r="A278" s="28" t="s">
        <v>325</v>
      </c>
      <c r="B278" s="28" t="s">
        <v>326</v>
      </c>
      <c r="C278" s="23">
        <v>2155</v>
      </c>
      <c r="D278" s="23">
        <v>50.4</v>
      </c>
      <c r="E278" s="23">
        <v>2.34</v>
      </c>
    </row>
    <row r="279" spans="1:5" x14ac:dyDescent="0.25">
      <c r="A279" s="110" t="s">
        <v>119</v>
      </c>
      <c r="B279" s="110"/>
      <c r="C279" s="25">
        <v>2155</v>
      </c>
      <c r="D279" s="25">
        <v>50.4</v>
      </c>
      <c r="E279" s="25">
        <v>2.34</v>
      </c>
    </row>
    <row r="280" spans="1:5" x14ac:dyDescent="0.25">
      <c r="A280" s="110" t="s">
        <v>120</v>
      </c>
      <c r="B280" s="110"/>
      <c r="C280" s="25">
        <v>2155</v>
      </c>
      <c r="D280" s="25">
        <v>50.4</v>
      </c>
      <c r="E280" s="25">
        <v>2.34</v>
      </c>
    </row>
    <row r="281" spans="1:5" x14ac:dyDescent="0.25">
      <c r="A281" s="29" t="s">
        <v>295</v>
      </c>
      <c r="B281" s="29" t="s">
        <v>296</v>
      </c>
      <c r="C281" s="9">
        <v>2155</v>
      </c>
      <c r="D281" s="9">
        <v>50.4</v>
      </c>
      <c r="E281" s="9">
        <v>2.34</v>
      </c>
    </row>
    <row r="282" spans="1:5" x14ac:dyDescent="0.25">
      <c r="A282" s="15" t="s">
        <v>299</v>
      </c>
      <c r="B282" s="15" t="s">
        <v>300</v>
      </c>
      <c r="C282" s="13" t="s">
        <v>0</v>
      </c>
      <c r="D282" s="13">
        <v>50.4</v>
      </c>
      <c r="E282" s="13" t="s">
        <v>0</v>
      </c>
    </row>
    <row r="283" spans="1:5" x14ac:dyDescent="0.25">
      <c r="A283" s="28" t="s">
        <v>327</v>
      </c>
      <c r="B283" s="28" t="s">
        <v>328</v>
      </c>
      <c r="C283" s="23">
        <v>15500</v>
      </c>
      <c r="D283" s="23">
        <v>3000</v>
      </c>
      <c r="E283" s="23">
        <v>19.350000000000001</v>
      </c>
    </row>
    <row r="284" spans="1:5" x14ac:dyDescent="0.25">
      <c r="A284" s="110" t="s">
        <v>119</v>
      </c>
      <c r="B284" s="110"/>
      <c r="C284" s="25">
        <v>15500</v>
      </c>
      <c r="D284" s="25">
        <v>3000</v>
      </c>
      <c r="E284" s="25">
        <v>19.350000000000001</v>
      </c>
    </row>
    <row r="285" spans="1:5" x14ac:dyDescent="0.25">
      <c r="A285" s="110" t="s">
        <v>120</v>
      </c>
      <c r="B285" s="110"/>
      <c r="C285" s="25">
        <v>15500</v>
      </c>
      <c r="D285" s="25">
        <v>3000</v>
      </c>
      <c r="E285" s="25">
        <v>19.350000000000001</v>
      </c>
    </row>
    <row r="286" spans="1:5" x14ac:dyDescent="0.25">
      <c r="A286" s="29" t="s">
        <v>295</v>
      </c>
      <c r="B286" s="29" t="s">
        <v>296</v>
      </c>
      <c r="C286" s="9">
        <v>15500</v>
      </c>
      <c r="D286" s="9">
        <v>3000</v>
      </c>
      <c r="E286" s="9">
        <v>19.350000000000001</v>
      </c>
    </row>
    <row r="287" spans="1:5" x14ac:dyDescent="0.25">
      <c r="A287" s="15" t="s">
        <v>299</v>
      </c>
      <c r="B287" s="15" t="s">
        <v>300</v>
      </c>
      <c r="C287" s="13" t="s">
        <v>0</v>
      </c>
      <c r="D287" s="13">
        <v>3000</v>
      </c>
      <c r="E287" s="13" t="s">
        <v>0</v>
      </c>
    </row>
    <row r="288" spans="1:5" x14ac:dyDescent="0.25">
      <c r="A288" s="28" t="s">
        <v>329</v>
      </c>
      <c r="B288" s="28" t="s">
        <v>330</v>
      </c>
      <c r="C288" s="23">
        <v>2620</v>
      </c>
      <c r="D288" s="23">
        <v>483.45</v>
      </c>
      <c r="E288" s="23">
        <v>18.45</v>
      </c>
    </row>
    <row r="289" spans="1:5" x14ac:dyDescent="0.25">
      <c r="A289" s="110" t="s">
        <v>119</v>
      </c>
      <c r="B289" s="110"/>
      <c r="C289" s="25">
        <v>2620</v>
      </c>
      <c r="D289" s="25">
        <v>483.45</v>
      </c>
      <c r="E289" s="25">
        <v>18.45</v>
      </c>
    </row>
    <row r="290" spans="1:5" x14ac:dyDescent="0.25">
      <c r="A290" s="110" t="s">
        <v>120</v>
      </c>
      <c r="B290" s="110"/>
      <c r="C290" s="25">
        <v>2620</v>
      </c>
      <c r="D290" s="25">
        <v>483.45</v>
      </c>
      <c r="E290" s="25">
        <v>18.45</v>
      </c>
    </row>
    <row r="291" spans="1:5" x14ac:dyDescent="0.25">
      <c r="A291" s="29" t="s">
        <v>295</v>
      </c>
      <c r="B291" s="29" t="s">
        <v>296</v>
      </c>
      <c r="C291" s="9">
        <v>2620</v>
      </c>
      <c r="D291" s="9">
        <v>483.45</v>
      </c>
      <c r="E291" s="9">
        <v>18.45</v>
      </c>
    </row>
    <row r="292" spans="1:5" x14ac:dyDescent="0.25">
      <c r="A292" s="15" t="s">
        <v>331</v>
      </c>
      <c r="B292" s="15" t="s">
        <v>332</v>
      </c>
      <c r="C292" s="13" t="s">
        <v>0</v>
      </c>
      <c r="D292" s="13">
        <v>483.45</v>
      </c>
      <c r="E292" s="13" t="s">
        <v>0</v>
      </c>
    </row>
    <row r="293" spans="1:5" x14ac:dyDescent="0.25">
      <c r="A293" s="28" t="s">
        <v>333</v>
      </c>
      <c r="B293" s="28" t="s">
        <v>334</v>
      </c>
      <c r="C293" s="23">
        <v>1000</v>
      </c>
      <c r="D293" s="23">
        <v>207.76</v>
      </c>
      <c r="E293" s="23">
        <v>20.78</v>
      </c>
    </row>
    <row r="294" spans="1:5" x14ac:dyDescent="0.25">
      <c r="A294" s="110" t="s">
        <v>119</v>
      </c>
      <c r="B294" s="110"/>
      <c r="C294" s="25">
        <v>1000</v>
      </c>
      <c r="D294" s="25">
        <v>207.76</v>
      </c>
      <c r="E294" s="25">
        <v>20.78</v>
      </c>
    </row>
    <row r="295" spans="1:5" x14ac:dyDescent="0.25">
      <c r="A295" s="110" t="s">
        <v>120</v>
      </c>
      <c r="B295" s="110"/>
      <c r="C295" s="25">
        <v>1000</v>
      </c>
      <c r="D295" s="25">
        <v>207.76</v>
      </c>
      <c r="E295" s="25">
        <v>20.78</v>
      </c>
    </row>
    <row r="296" spans="1:5" x14ac:dyDescent="0.25">
      <c r="A296" s="29" t="s">
        <v>295</v>
      </c>
      <c r="B296" s="29" t="s">
        <v>296</v>
      </c>
      <c r="C296" s="9">
        <v>1000</v>
      </c>
      <c r="D296" s="9">
        <v>207.76</v>
      </c>
      <c r="E296" s="9">
        <v>20.78</v>
      </c>
    </row>
    <row r="297" spans="1:5" x14ac:dyDescent="0.25">
      <c r="A297" s="15" t="s">
        <v>331</v>
      </c>
      <c r="B297" s="15" t="s">
        <v>332</v>
      </c>
      <c r="C297" s="13" t="s">
        <v>0</v>
      </c>
      <c r="D297" s="13">
        <v>207.76</v>
      </c>
      <c r="E297" s="13" t="s">
        <v>0</v>
      </c>
    </row>
    <row r="298" spans="1:5" x14ac:dyDescent="0.25">
      <c r="A298" s="28" t="s">
        <v>335</v>
      </c>
      <c r="B298" s="28" t="s">
        <v>336</v>
      </c>
      <c r="C298" s="23">
        <v>16050</v>
      </c>
      <c r="D298" s="23">
        <v>5806.65</v>
      </c>
      <c r="E298" s="23">
        <v>36.18</v>
      </c>
    </row>
    <row r="299" spans="1:5" x14ac:dyDescent="0.25">
      <c r="A299" s="110" t="s">
        <v>119</v>
      </c>
      <c r="B299" s="110"/>
      <c r="C299" s="25">
        <v>16050</v>
      </c>
      <c r="D299" s="25">
        <v>5806.65</v>
      </c>
      <c r="E299" s="25">
        <v>36.18</v>
      </c>
    </row>
    <row r="300" spans="1:5" x14ac:dyDescent="0.25">
      <c r="A300" s="110" t="s">
        <v>120</v>
      </c>
      <c r="B300" s="110"/>
      <c r="C300" s="25">
        <v>16050</v>
      </c>
      <c r="D300" s="25">
        <v>5806.65</v>
      </c>
      <c r="E300" s="25">
        <v>36.18</v>
      </c>
    </row>
    <row r="301" spans="1:5" x14ac:dyDescent="0.25">
      <c r="A301" s="29" t="s">
        <v>295</v>
      </c>
      <c r="B301" s="29" t="s">
        <v>296</v>
      </c>
      <c r="C301" s="9">
        <v>16050</v>
      </c>
      <c r="D301" s="9">
        <v>5806.65</v>
      </c>
      <c r="E301" s="9">
        <v>36.18</v>
      </c>
    </row>
    <row r="302" spans="1:5" x14ac:dyDescent="0.25">
      <c r="A302" s="15" t="s">
        <v>331</v>
      </c>
      <c r="B302" s="15" t="s">
        <v>332</v>
      </c>
      <c r="C302" s="13" t="s">
        <v>0</v>
      </c>
      <c r="D302" s="13">
        <v>5806.65</v>
      </c>
      <c r="E302" s="13" t="s">
        <v>0</v>
      </c>
    </row>
    <row r="303" spans="1:5" x14ac:dyDescent="0.25">
      <c r="A303" s="28" t="s">
        <v>337</v>
      </c>
      <c r="B303" s="28" t="s">
        <v>338</v>
      </c>
      <c r="C303" s="23">
        <v>50940</v>
      </c>
      <c r="D303" s="23">
        <v>22462</v>
      </c>
      <c r="E303" s="23">
        <v>44.1</v>
      </c>
    </row>
    <row r="304" spans="1:5" x14ac:dyDescent="0.25">
      <c r="A304" s="110" t="s">
        <v>119</v>
      </c>
      <c r="B304" s="110"/>
      <c r="C304" s="25">
        <v>50940</v>
      </c>
      <c r="D304" s="25">
        <v>22462</v>
      </c>
      <c r="E304" s="25">
        <v>44.1</v>
      </c>
    </row>
    <row r="305" spans="1:5" x14ac:dyDescent="0.25">
      <c r="A305" s="110" t="s">
        <v>120</v>
      </c>
      <c r="B305" s="110"/>
      <c r="C305" s="25">
        <v>50940</v>
      </c>
      <c r="D305" s="25">
        <v>22462</v>
      </c>
      <c r="E305" s="25">
        <v>44.1</v>
      </c>
    </row>
    <row r="306" spans="1:5" x14ac:dyDescent="0.25">
      <c r="A306" s="29" t="s">
        <v>295</v>
      </c>
      <c r="B306" s="29" t="s">
        <v>296</v>
      </c>
      <c r="C306" s="9">
        <v>50940</v>
      </c>
      <c r="D306" s="9">
        <v>22462</v>
      </c>
      <c r="E306" s="9">
        <v>44.1</v>
      </c>
    </row>
    <row r="307" spans="1:5" x14ac:dyDescent="0.25">
      <c r="A307" s="15" t="s">
        <v>299</v>
      </c>
      <c r="B307" s="15" t="s">
        <v>300</v>
      </c>
      <c r="C307" s="13" t="s">
        <v>0</v>
      </c>
      <c r="D307" s="13">
        <v>22462</v>
      </c>
      <c r="E307" s="13" t="s">
        <v>0</v>
      </c>
    </row>
    <row r="308" spans="1:5" x14ac:dyDescent="0.25">
      <c r="A308" s="28" t="s">
        <v>339</v>
      </c>
      <c r="B308" s="28" t="s">
        <v>340</v>
      </c>
      <c r="C308" s="23">
        <v>15500</v>
      </c>
      <c r="D308" s="23">
        <v>7360</v>
      </c>
      <c r="E308" s="23">
        <v>47.48</v>
      </c>
    </row>
    <row r="309" spans="1:5" x14ac:dyDescent="0.25">
      <c r="A309" s="110" t="s">
        <v>119</v>
      </c>
      <c r="B309" s="110"/>
      <c r="C309" s="25">
        <v>15500</v>
      </c>
      <c r="D309" s="25">
        <v>7360</v>
      </c>
      <c r="E309" s="25">
        <v>47.48</v>
      </c>
    </row>
    <row r="310" spans="1:5" x14ac:dyDescent="0.25">
      <c r="A310" s="110" t="s">
        <v>120</v>
      </c>
      <c r="B310" s="110"/>
      <c r="C310" s="25">
        <v>15500</v>
      </c>
      <c r="D310" s="25">
        <v>7360</v>
      </c>
      <c r="E310" s="25">
        <v>47.48</v>
      </c>
    </row>
    <row r="311" spans="1:5" x14ac:dyDescent="0.25">
      <c r="A311" s="29" t="s">
        <v>295</v>
      </c>
      <c r="B311" s="29" t="s">
        <v>296</v>
      </c>
      <c r="C311" s="9">
        <v>15500</v>
      </c>
      <c r="D311" s="9">
        <v>7360</v>
      </c>
      <c r="E311" s="9">
        <v>47.48</v>
      </c>
    </row>
    <row r="312" spans="1:5" x14ac:dyDescent="0.25">
      <c r="A312" s="15" t="s">
        <v>299</v>
      </c>
      <c r="B312" s="15" t="s">
        <v>300</v>
      </c>
      <c r="C312" s="13" t="s">
        <v>0</v>
      </c>
      <c r="D312" s="13">
        <v>5860</v>
      </c>
      <c r="E312" s="13" t="s">
        <v>0</v>
      </c>
    </row>
    <row r="313" spans="1:5" x14ac:dyDescent="0.25">
      <c r="A313" s="15" t="s">
        <v>331</v>
      </c>
      <c r="B313" s="15" t="s">
        <v>332</v>
      </c>
      <c r="C313" s="13" t="s">
        <v>0</v>
      </c>
      <c r="D313" s="13">
        <v>1500</v>
      </c>
      <c r="E313" s="13" t="s">
        <v>0</v>
      </c>
    </row>
    <row r="314" spans="1:5" x14ac:dyDescent="0.25">
      <c r="A314" s="28" t="s">
        <v>341</v>
      </c>
      <c r="B314" s="28" t="s">
        <v>342</v>
      </c>
      <c r="C314" s="23">
        <v>1700</v>
      </c>
      <c r="D314" s="23">
        <v>600</v>
      </c>
      <c r="E314" s="23">
        <v>35.29</v>
      </c>
    </row>
    <row r="315" spans="1:5" x14ac:dyDescent="0.25">
      <c r="A315" s="110" t="s">
        <v>119</v>
      </c>
      <c r="B315" s="110"/>
      <c r="C315" s="25">
        <v>1700</v>
      </c>
      <c r="D315" s="25">
        <v>600</v>
      </c>
      <c r="E315" s="25">
        <v>35.29</v>
      </c>
    </row>
    <row r="316" spans="1:5" x14ac:dyDescent="0.25">
      <c r="A316" s="110" t="s">
        <v>120</v>
      </c>
      <c r="B316" s="110"/>
      <c r="C316" s="25">
        <v>1700</v>
      </c>
      <c r="D316" s="25">
        <v>600</v>
      </c>
      <c r="E316" s="25">
        <v>35.29</v>
      </c>
    </row>
    <row r="317" spans="1:5" x14ac:dyDescent="0.25">
      <c r="A317" s="29" t="s">
        <v>281</v>
      </c>
      <c r="B317" s="29" t="s">
        <v>282</v>
      </c>
      <c r="C317" s="9">
        <v>1200</v>
      </c>
      <c r="D317" s="9">
        <v>600</v>
      </c>
      <c r="E317" s="9">
        <v>50</v>
      </c>
    </row>
    <row r="318" spans="1:5" x14ac:dyDescent="0.25">
      <c r="A318" s="15" t="s">
        <v>343</v>
      </c>
      <c r="B318" s="15" t="s">
        <v>344</v>
      </c>
      <c r="C318" s="13" t="s">
        <v>0</v>
      </c>
      <c r="D318" s="13">
        <v>600</v>
      </c>
      <c r="E318" s="13" t="s">
        <v>0</v>
      </c>
    </row>
    <row r="319" spans="1:5" x14ac:dyDescent="0.25">
      <c r="A319" s="29" t="s">
        <v>192</v>
      </c>
      <c r="B319" s="29" t="s">
        <v>193</v>
      </c>
      <c r="C319" s="9">
        <v>500</v>
      </c>
      <c r="D319" s="9">
        <v>0</v>
      </c>
      <c r="E319" s="9">
        <v>0</v>
      </c>
    </row>
    <row r="320" spans="1:5" x14ac:dyDescent="0.25">
      <c r="A320" s="26" t="s">
        <v>345</v>
      </c>
      <c r="B320" s="26" t="s">
        <v>346</v>
      </c>
      <c r="C320" s="27">
        <v>189890</v>
      </c>
      <c r="D320" s="27">
        <v>77507.710000000006</v>
      </c>
      <c r="E320" s="27">
        <v>40.82</v>
      </c>
    </row>
    <row r="321" spans="1:5" x14ac:dyDescent="0.25">
      <c r="A321" s="28" t="s">
        <v>347</v>
      </c>
      <c r="B321" s="28" t="s">
        <v>348</v>
      </c>
      <c r="C321" s="23">
        <v>179890</v>
      </c>
      <c r="D321" s="23">
        <v>77507.710000000006</v>
      </c>
      <c r="E321" s="23">
        <v>43.09</v>
      </c>
    </row>
    <row r="322" spans="1:5" x14ac:dyDescent="0.25">
      <c r="A322" s="110" t="s">
        <v>119</v>
      </c>
      <c r="B322" s="110"/>
      <c r="C322" s="25">
        <v>43875</v>
      </c>
      <c r="D322" s="25">
        <v>7623.21</v>
      </c>
      <c r="E322" s="25">
        <v>17.37</v>
      </c>
    </row>
    <row r="323" spans="1:5" x14ac:dyDescent="0.25">
      <c r="A323" s="110" t="s">
        <v>120</v>
      </c>
      <c r="B323" s="110"/>
      <c r="C323" s="25">
        <v>43875</v>
      </c>
      <c r="D323" s="25">
        <v>7623.21</v>
      </c>
      <c r="E323" s="25">
        <v>17.37</v>
      </c>
    </row>
    <row r="324" spans="1:5" x14ac:dyDescent="0.25">
      <c r="A324" s="29" t="s">
        <v>281</v>
      </c>
      <c r="B324" s="29" t="s">
        <v>282</v>
      </c>
      <c r="C324" s="9">
        <v>3100</v>
      </c>
      <c r="D324" s="9">
        <v>1302.28</v>
      </c>
      <c r="E324" s="9">
        <v>42.01</v>
      </c>
    </row>
    <row r="325" spans="1:5" x14ac:dyDescent="0.25">
      <c r="A325" s="15" t="s">
        <v>343</v>
      </c>
      <c r="B325" s="15" t="s">
        <v>344</v>
      </c>
      <c r="C325" s="13" t="s">
        <v>0</v>
      </c>
      <c r="D325" s="13">
        <v>700</v>
      </c>
      <c r="E325" s="13" t="s">
        <v>0</v>
      </c>
    </row>
    <row r="326" spans="1:5" x14ac:dyDescent="0.25">
      <c r="A326" s="15" t="s">
        <v>283</v>
      </c>
      <c r="B326" s="15" t="s">
        <v>284</v>
      </c>
      <c r="C326" s="13" t="s">
        <v>0</v>
      </c>
      <c r="D326" s="13">
        <v>602.28</v>
      </c>
      <c r="E326" s="13" t="s">
        <v>0</v>
      </c>
    </row>
    <row r="327" spans="1:5" x14ac:dyDescent="0.25">
      <c r="A327" s="29" t="s">
        <v>295</v>
      </c>
      <c r="B327" s="29" t="s">
        <v>296</v>
      </c>
      <c r="C327" s="9">
        <v>10700</v>
      </c>
      <c r="D327" s="9">
        <v>1200</v>
      </c>
      <c r="E327" s="9">
        <v>11.21</v>
      </c>
    </row>
    <row r="328" spans="1:5" x14ac:dyDescent="0.25">
      <c r="A328" s="15" t="s">
        <v>331</v>
      </c>
      <c r="B328" s="15" t="s">
        <v>332</v>
      </c>
      <c r="C328" s="13" t="s">
        <v>0</v>
      </c>
      <c r="D328" s="13">
        <v>1200</v>
      </c>
      <c r="E328" s="13" t="s">
        <v>0</v>
      </c>
    </row>
    <row r="329" spans="1:5" x14ac:dyDescent="0.25">
      <c r="A329" s="29" t="s">
        <v>192</v>
      </c>
      <c r="B329" s="29" t="s">
        <v>193</v>
      </c>
      <c r="C329" s="9">
        <v>30075</v>
      </c>
      <c r="D329" s="9">
        <v>5120.93</v>
      </c>
      <c r="E329" s="9">
        <v>17.03</v>
      </c>
    </row>
    <row r="330" spans="1:5" x14ac:dyDescent="0.25">
      <c r="A330" s="15" t="s">
        <v>194</v>
      </c>
      <c r="B330" s="15" t="s">
        <v>195</v>
      </c>
      <c r="C330" s="13" t="s">
        <v>0</v>
      </c>
      <c r="D330" s="13">
        <v>5120.93</v>
      </c>
      <c r="E330" s="13" t="s">
        <v>0</v>
      </c>
    </row>
    <row r="331" spans="1:5" s="6" customFormat="1" x14ac:dyDescent="0.25">
      <c r="A331" s="109" t="s">
        <v>121</v>
      </c>
      <c r="B331" s="109"/>
      <c r="C331" s="81">
        <v>136015</v>
      </c>
      <c r="D331" s="81">
        <v>69884.5</v>
      </c>
      <c r="E331" s="81">
        <v>51.38</v>
      </c>
    </row>
    <row r="332" spans="1:5" s="6" customFormat="1" x14ac:dyDescent="0.25">
      <c r="A332" s="109" t="s">
        <v>122</v>
      </c>
      <c r="B332" s="109"/>
      <c r="C332" s="81">
        <v>136015</v>
      </c>
      <c r="D332" s="81">
        <v>69884.5</v>
      </c>
      <c r="E332" s="81">
        <v>51.38</v>
      </c>
    </row>
    <row r="333" spans="1:5" x14ac:dyDescent="0.25">
      <c r="A333" s="29" t="s">
        <v>281</v>
      </c>
      <c r="B333" s="29" t="s">
        <v>282</v>
      </c>
      <c r="C333" s="9">
        <v>136015</v>
      </c>
      <c r="D333" s="9">
        <v>69884.5</v>
      </c>
      <c r="E333" s="9">
        <v>51.38</v>
      </c>
    </row>
    <row r="334" spans="1:5" x14ac:dyDescent="0.25">
      <c r="A334" s="15" t="s">
        <v>343</v>
      </c>
      <c r="B334" s="15" t="s">
        <v>344</v>
      </c>
      <c r="C334" s="13" t="s">
        <v>0</v>
      </c>
      <c r="D334" s="13">
        <v>69884.5</v>
      </c>
      <c r="E334" s="13" t="s">
        <v>0</v>
      </c>
    </row>
    <row r="335" spans="1:5" x14ac:dyDescent="0.25">
      <c r="A335" s="28" t="s">
        <v>349</v>
      </c>
      <c r="B335" s="28" t="s">
        <v>350</v>
      </c>
      <c r="C335" s="23">
        <v>10000</v>
      </c>
      <c r="D335" s="23">
        <v>0</v>
      </c>
      <c r="E335" s="23">
        <v>0</v>
      </c>
    </row>
    <row r="336" spans="1:5" x14ac:dyDescent="0.25">
      <c r="A336" s="110" t="s">
        <v>119</v>
      </c>
      <c r="B336" s="110"/>
      <c r="C336" s="25">
        <v>10000</v>
      </c>
      <c r="D336" s="25">
        <v>0</v>
      </c>
      <c r="E336" s="25">
        <v>0</v>
      </c>
    </row>
    <row r="337" spans="1:5" x14ac:dyDescent="0.25">
      <c r="A337" s="110" t="s">
        <v>120</v>
      </c>
      <c r="B337" s="110"/>
      <c r="C337" s="25">
        <v>10000</v>
      </c>
      <c r="D337" s="25">
        <v>0</v>
      </c>
      <c r="E337" s="25">
        <v>0</v>
      </c>
    </row>
    <row r="338" spans="1:5" x14ac:dyDescent="0.25">
      <c r="A338" s="29" t="s">
        <v>351</v>
      </c>
      <c r="B338" s="29" t="s">
        <v>352</v>
      </c>
      <c r="C338" s="9">
        <v>10000</v>
      </c>
      <c r="D338" s="9">
        <v>0</v>
      </c>
      <c r="E338" s="9">
        <v>0</v>
      </c>
    </row>
    <row r="339" spans="1:5" x14ac:dyDescent="0.25">
      <c r="A339" s="26" t="s">
        <v>353</v>
      </c>
      <c r="B339" s="26" t="s">
        <v>354</v>
      </c>
      <c r="C339" s="27">
        <v>921180</v>
      </c>
      <c r="D339" s="27">
        <v>445482.87</v>
      </c>
      <c r="E339" s="27">
        <v>48.36</v>
      </c>
    </row>
    <row r="340" spans="1:5" x14ac:dyDescent="0.25">
      <c r="A340" s="28" t="s">
        <v>355</v>
      </c>
      <c r="B340" s="28" t="s">
        <v>356</v>
      </c>
      <c r="C340" s="23">
        <v>134790</v>
      </c>
      <c r="D340" s="23">
        <v>104018.24000000001</v>
      </c>
      <c r="E340" s="23">
        <v>77.17</v>
      </c>
    </row>
    <row r="341" spans="1:5" s="6" customFormat="1" x14ac:dyDescent="0.25">
      <c r="A341" s="109" t="s">
        <v>121</v>
      </c>
      <c r="B341" s="109"/>
      <c r="C341" s="81">
        <v>134790</v>
      </c>
      <c r="D341" s="81">
        <v>104018.24000000001</v>
      </c>
      <c r="E341" s="81">
        <v>77.17</v>
      </c>
    </row>
    <row r="342" spans="1:5" s="6" customFormat="1" x14ac:dyDescent="0.25">
      <c r="A342" s="109" t="s">
        <v>124</v>
      </c>
      <c r="B342" s="109"/>
      <c r="C342" s="81">
        <v>132190</v>
      </c>
      <c r="D342" s="81">
        <v>104018.24000000001</v>
      </c>
      <c r="E342" s="81">
        <v>78.69</v>
      </c>
    </row>
    <row r="343" spans="1:5" x14ac:dyDescent="0.25">
      <c r="A343" s="29" t="s">
        <v>160</v>
      </c>
      <c r="B343" s="29" t="s">
        <v>161</v>
      </c>
      <c r="C343" s="9">
        <v>132190</v>
      </c>
      <c r="D343" s="9">
        <v>104018.24000000001</v>
      </c>
      <c r="E343" s="9">
        <v>78.69</v>
      </c>
    </row>
    <row r="344" spans="1:5" x14ac:dyDescent="0.25">
      <c r="A344" s="15" t="s">
        <v>219</v>
      </c>
      <c r="B344" s="15" t="s">
        <v>220</v>
      </c>
      <c r="C344" s="13" t="s">
        <v>0</v>
      </c>
      <c r="D344" s="13">
        <v>104018.24000000001</v>
      </c>
      <c r="E344" s="13" t="s">
        <v>0</v>
      </c>
    </row>
    <row r="345" spans="1:5" s="6" customFormat="1" x14ac:dyDescent="0.25">
      <c r="A345" s="109" t="s">
        <v>126</v>
      </c>
      <c r="B345" s="109"/>
      <c r="C345" s="81">
        <v>2600</v>
      </c>
      <c r="D345" s="81">
        <v>0</v>
      </c>
      <c r="E345" s="81">
        <v>0</v>
      </c>
    </row>
    <row r="346" spans="1:5" x14ac:dyDescent="0.25">
      <c r="A346" s="29" t="s">
        <v>160</v>
      </c>
      <c r="B346" s="29" t="s">
        <v>161</v>
      </c>
      <c r="C346" s="9">
        <v>2600</v>
      </c>
      <c r="D346" s="9">
        <v>0</v>
      </c>
      <c r="E346" s="9">
        <v>0</v>
      </c>
    </row>
    <row r="347" spans="1:5" ht="27.6" x14ac:dyDescent="0.25">
      <c r="A347" s="87" t="s">
        <v>357</v>
      </c>
      <c r="B347" s="88" t="s">
        <v>553</v>
      </c>
      <c r="C347" s="89">
        <v>1500</v>
      </c>
      <c r="D347" s="89">
        <v>0</v>
      </c>
      <c r="E347" s="89">
        <v>0</v>
      </c>
    </row>
    <row r="348" spans="1:5" s="6" customFormat="1" x14ac:dyDescent="0.25">
      <c r="A348" s="109" t="s">
        <v>121</v>
      </c>
      <c r="B348" s="109"/>
      <c r="C348" s="81">
        <v>1500</v>
      </c>
      <c r="D348" s="81">
        <v>0</v>
      </c>
      <c r="E348" s="81">
        <v>0</v>
      </c>
    </row>
    <row r="349" spans="1:5" s="6" customFormat="1" x14ac:dyDescent="0.25">
      <c r="A349" s="109" t="s">
        <v>124</v>
      </c>
      <c r="B349" s="109"/>
      <c r="C349" s="81">
        <v>1500</v>
      </c>
      <c r="D349" s="81">
        <v>0</v>
      </c>
      <c r="E349" s="81">
        <v>0</v>
      </c>
    </row>
    <row r="350" spans="1:5" x14ac:dyDescent="0.25">
      <c r="A350" s="29" t="s">
        <v>160</v>
      </c>
      <c r="B350" s="29" t="s">
        <v>161</v>
      </c>
      <c r="C350" s="9">
        <v>1500</v>
      </c>
      <c r="D350" s="9">
        <v>0</v>
      </c>
      <c r="E350" s="9">
        <v>0</v>
      </c>
    </row>
    <row r="351" spans="1:5" x14ac:dyDescent="0.25">
      <c r="A351" s="28" t="s">
        <v>358</v>
      </c>
      <c r="B351" s="28" t="s">
        <v>359</v>
      </c>
      <c r="C351" s="23">
        <v>90655</v>
      </c>
      <c r="D351" s="23">
        <v>26856.83</v>
      </c>
      <c r="E351" s="23">
        <v>29.63</v>
      </c>
    </row>
    <row r="352" spans="1:5" s="6" customFormat="1" x14ac:dyDescent="0.25">
      <c r="A352" s="109" t="s">
        <v>121</v>
      </c>
      <c r="B352" s="109"/>
      <c r="C352" s="81">
        <v>90655</v>
      </c>
      <c r="D352" s="81">
        <v>26856.83</v>
      </c>
      <c r="E352" s="81">
        <v>29.63</v>
      </c>
    </row>
    <row r="353" spans="1:5" s="6" customFormat="1" x14ac:dyDescent="0.25">
      <c r="A353" s="109" t="s">
        <v>125</v>
      </c>
      <c r="B353" s="109"/>
      <c r="C353" s="81">
        <v>70755</v>
      </c>
      <c r="D353" s="81">
        <v>18301.23</v>
      </c>
      <c r="E353" s="81">
        <v>25.87</v>
      </c>
    </row>
    <row r="354" spans="1:5" s="6" customFormat="1" x14ac:dyDescent="0.25">
      <c r="A354" s="29" t="s">
        <v>160</v>
      </c>
      <c r="B354" s="29" t="s">
        <v>161</v>
      </c>
      <c r="C354" s="9">
        <v>70755</v>
      </c>
      <c r="D354" s="9">
        <v>18301.23</v>
      </c>
      <c r="E354" s="9">
        <v>25.87</v>
      </c>
    </row>
    <row r="355" spans="1:5" x14ac:dyDescent="0.25">
      <c r="A355" s="15" t="s">
        <v>221</v>
      </c>
      <c r="B355" s="15" t="s">
        <v>222</v>
      </c>
      <c r="C355" s="13" t="s">
        <v>0</v>
      </c>
      <c r="D355" s="13">
        <v>18301.23</v>
      </c>
      <c r="E355" s="13" t="s">
        <v>0</v>
      </c>
    </row>
    <row r="356" spans="1:5" s="6" customFormat="1" x14ac:dyDescent="0.25">
      <c r="A356" s="109" t="s">
        <v>127</v>
      </c>
      <c r="B356" s="109"/>
      <c r="C356" s="81">
        <v>19900</v>
      </c>
      <c r="D356" s="81">
        <v>8555.6</v>
      </c>
      <c r="E356" s="81">
        <v>42.99</v>
      </c>
    </row>
    <row r="357" spans="1:5" x14ac:dyDescent="0.25">
      <c r="A357" s="29" t="s">
        <v>160</v>
      </c>
      <c r="B357" s="29" t="s">
        <v>161</v>
      </c>
      <c r="C357" s="9">
        <v>19900</v>
      </c>
      <c r="D357" s="9">
        <v>8555.6</v>
      </c>
      <c r="E357" s="9">
        <v>42.99</v>
      </c>
    </row>
    <row r="358" spans="1:5" x14ac:dyDescent="0.25">
      <c r="A358" s="15" t="s">
        <v>221</v>
      </c>
      <c r="B358" s="15" t="s">
        <v>222</v>
      </c>
      <c r="C358" s="13" t="s">
        <v>0</v>
      </c>
      <c r="D358" s="13">
        <v>8555.6</v>
      </c>
      <c r="E358" s="13" t="s">
        <v>0</v>
      </c>
    </row>
    <row r="359" spans="1:5" x14ac:dyDescent="0.25">
      <c r="A359" s="28" t="s">
        <v>360</v>
      </c>
      <c r="B359" s="28" t="s">
        <v>361</v>
      </c>
      <c r="C359" s="23">
        <v>11800</v>
      </c>
      <c r="D359" s="23">
        <v>0</v>
      </c>
      <c r="E359" s="23">
        <v>0</v>
      </c>
    </row>
    <row r="360" spans="1:5" s="6" customFormat="1" x14ac:dyDescent="0.25">
      <c r="A360" s="109" t="s">
        <v>121</v>
      </c>
      <c r="B360" s="109"/>
      <c r="C360" s="81">
        <v>11800</v>
      </c>
      <c r="D360" s="81">
        <v>0</v>
      </c>
      <c r="E360" s="81">
        <v>0</v>
      </c>
    </row>
    <row r="361" spans="1:5" s="6" customFormat="1" x14ac:dyDescent="0.25">
      <c r="A361" s="109" t="s">
        <v>124</v>
      </c>
      <c r="B361" s="109"/>
      <c r="C361" s="81">
        <v>11800</v>
      </c>
      <c r="D361" s="81">
        <v>0</v>
      </c>
      <c r="E361" s="81">
        <v>0</v>
      </c>
    </row>
    <row r="362" spans="1:5" x14ac:dyDescent="0.25">
      <c r="A362" s="29" t="s">
        <v>160</v>
      </c>
      <c r="B362" s="29" t="s">
        <v>161</v>
      </c>
      <c r="C362" s="9">
        <v>11800</v>
      </c>
      <c r="D362" s="9">
        <v>0</v>
      </c>
      <c r="E362" s="9">
        <v>0</v>
      </c>
    </row>
    <row r="363" spans="1:5" x14ac:dyDescent="0.25">
      <c r="A363" s="28" t="s">
        <v>362</v>
      </c>
      <c r="B363" s="28" t="s">
        <v>363</v>
      </c>
      <c r="C363" s="23">
        <v>344975</v>
      </c>
      <c r="D363" s="23">
        <v>180793.5</v>
      </c>
      <c r="E363" s="23">
        <v>52.41</v>
      </c>
    </row>
    <row r="364" spans="1:5" s="6" customFormat="1" x14ac:dyDescent="0.25">
      <c r="A364" s="109" t="s">
        <v>121</v>
      </c>
      <c r="B364" s="109"/>
      <c r="C364" s="81">
        <v>344975</v>
      </c>
      <c r="D364" s="81">
        <v>180793.5</v>
      </c>
      <c r="E364" s="81">
        <v>52.41</v>
      </c>
    </row>
    <row r="365" spans="1:5" s="6" customFormat="1" x14ac:dyDescent="0.25">
      <c r="A365" s="109" t="s">
        <v>122</v>
      </c>
      <c r="B365" s="109"/>
      <c r="C365" s="81">
        <v>203185</v>
      </c>
      <c r="D365" s="81">
        <v>98499.5</v>
      </c>
      <c r="E365" s="81">
        <v>48.48</v>
      </c>
    </row>
    <row r="366" spans="1:5" x14ac:dyDescent="0.25">
      <c r="A366" s="29" t="s">
        <v>160</v>
      </c>
      <c r="B366" s="29" t="s">
        <v>161</v>
      </c>
      <c r="C366" s="9">
        <v>203185</v>
      </c>
      <c r="D366" s="9">
        <v>98499.5</v>
      </c>
      <c r="E366" s="9">
        <v>48.48</v>
      </c>
    </row>
    <row r="367" spans="1:5" x14ac:dyDescent="0.25">
      <c r="A367" s="15" t="s">
        <v>221</v>
      </c>
      <c r="B367" s="15" t="s">
        <v>222</v>
      </c>
      <c r="C367" s="13" t="s">
        <v>0</v>
      </c>
      <c r="D367" s="13">
        <v>98499.5</v>
      </c>
      <c r="E367" s="13" t="s">
        <v>0</v>
      </c>
    </row>
    <row r="368" spans="1:5" s="6" customFormat="1" x14ac:dyDescent="0.25">
      <c r="A368" s="109" t="s">
        <v>124</v>
      </c>
      <c r="B368" s="109"/>
      <c r="C368" s="81">
        <v>88790</v>
      </c>
      <c r="D368" s="81">
        <v>29294</v>
      </c>
      <c r="E368" s="81">
        <v>32.99</v>
      </c>
    </row>
    <row r="369" spans="1:5" x14ac:dyDescent="0.25">
      <c r="A369" s="29" t="s">
        <v>160</v>
      </c>
      <c r="B369" s="29" t="s">
        <v>161</v>
      </c>
      <c r="C369" s="9">
        <v>88790</v>
      </c>
      <c r="D369" s="9">
        <v>29294</v>
      </c>
      <c r="E369" s="9">
        <v>32.99</v>
      </c>
    </row>
    <row r="370" spans="1:5" x14ac:dyDescent="0.25">
      <c r="A370" s="15" t="s">
        <v>221</v>
      </c>
      <c r="B370" s="15" t="s">
        <v>222</v>
      </c>
      <c r="C370" s="13" t="s">
        <v>0</v>
      </c>
      <c r="D370" s="13">
        <v>29294</v>
      </c>
      <c r="E370" s="13" t="s">
        <v>0</v>
      </c>
    </row>
    <row r="371" spans="1:5" s="6" customFormat="1" x14ac:dyDescent="0.25">
      <c r="A371" s="109" t="s">
        <v>127</v>
      </c>
      <c r="B371" s="109"/>
      <c r="C371" s="81">
        <v>53000</v>
      </c>
      <c r="D371" s="81">
        <v>53000</v>
      </c>
      <c r="E371" s="81">
        <v>100</v>
      </c>
    </row>
    <row r="372" spans="1:5" x14ac:dyDescent="0.25">
      <c r="A372" s="29" t="s">
        <v>160</v>
      </c>
      <c r="B372" s="29" t="s">
        <v>161</v>
      </c>
      <c r="C372" s="9">
        <v>53000</v>
      </c>
      <c r="D372" s="9">
        <v>53000</v>
      </c>
      <c r="E372" s="9">
        <v>100</v>
      </c>
    </row>
    <row r="373" spans="1:5" x14ac:dyDescent="0.25">
      <c r="A373" s="15" t="s">
        <v>221</v>
      </c>
      <c r="B373" s="15" t="s">
        <v>222</v>
      </c>
      <c r="C373" s="13" t="s">
        <v>0</v>
      </c>
      <c r="D373" s="13">
        <v>53000</v>
      </c>
      <c r="E373" s="13" t="s">
        <v>0</v>
      </c>
    </row>
    <row r="374" spans="1:5" x14ac:dyDescent="0.25">
      <c r="A374" s="28" t="s">
        <v>364</v>
      </c>
      <c r="B374" s="28" t="s">
        <v>365</v>
      </c>
      <c r="C374" s="23">
        <v>34660</v>
      </c>
      <c r="D374" s="23">
        <v>32351.29</v>
      </c>
      <c r="E374" s="23">
        <v>93.34</v>
      </c>
    </row>
    <row r="375" spans="1:5" s="6" customFormat="1" x14ac:dyDescent="0.25">
      <c r="A375" s="109" t="s">
        <v>121</v>
      </c>
      <c r="B375" s="109"/>
      <c r="C375" s="81">
        <v>34660</v>
      </c>
      <c r="D375" s="81">
        <v>32351.29</v>
      </c>
      <c r="E375" s="81">
        <v>93.34</v>
      </c>
    </row>
    <row r="376" spans="1:5" s="6" customFormat="1" x14ac:dyDescent="0.25">
      <c r="A376" s="109" t="s">
        <v>122</v>
      </c>
      <c r="B376" s="109"/>
      <c r="C376" s="81">
        <v>16000</v>
      </c>
      <c r="D376" s="81">
        <v>15852.5</v>
      </c>
      <c r="E376" s="81">
        <v>99.08</v>
      </c>
    </row>
    <row r="377" spans="1:5" s="6" customFormat="1" x14ac:dyDescent="0.25">
      <c r="A377" s="29" t="s">
        <v>160</v>
      </c>
      <c r="B377" s="29" t="s">
        <v>161</v>
      </c>
      <c r="C377" s="9">
        <v>16000</v>
      </c>
      <c r="D377" s="9">
        <v>15852.5</v>
      </c>
      <c r="E377" s="9">
        <v>99.08</v>
      </c>
    </row>
    <row r="378" spans="1:5" s="6" customFormat="1" x14ac:dyDescent="0.25">
      <c r="A378" s="83" t="s">
        <v>221</v>
      </c>
      <c r="B378" s="83" t="s">
        <v>222</v>
      </c>
      <c r="C378" s="7" t="s">
        <v>0</v>
      </c>
      <c r="D378" s="7">
        <v>15852.5</v>
      </c>
      <c r="E378" s="7" t="s">
        <v>0</v>
      </c>
    </row>
    <row r="379" spans="1:5" s="6" customFormat="1" x14ac:dyDescent="0.25">
      <c r="A379" s="109" t="s">
        <v>124</v>
      </c>
      <c r="B379" s="109"/>
      <c r="C379" s="81">
        <v>18660</v>
      </c>
      <c r="D379" s="81">
        <v>16498.79</v>
      </c>
      <c r="E379" s="81">
        <v>88.42</v>
      </c>
    </row>
    <row r="380" spans="1:5" s="6" customFormat="1" x14ac:dyDescent="0.25">
      <c r="A380" s="29" t="s">
        <v>160</v>
      </c>
      <c r="B380" s="29" t="s">
        <v>161</v>
      </c>
      <c r="C380" s="9">
        <v>18660</v>
      </c>
      <c r="D380" s="9">
        <v>16498.79</v>
      </c>
      <c r="E380" s="9">
        <v>88.42</v>
      </c>
    </row>
    <row r="381" spans="1:5" x14ac:dyDescent="0.25">
      <c r="A381" s="15" t="s">
        <v>219</v>
      </c>
      <c r="B381" s="15" t="s">
        <v>220</v>
      </c>
      <c r="C381" s="13" t="s">
        <v>0</v>
      </c>
      <c r="D381" s="13">
        <v>1080.6600000000001</v>
      </c>
      <c r="E381" s="13" t="s">
        <v>0</v>
      </c>
    </row>
    <row r="382" spans="1:5" x14ac:dyDescent="0.25">
      <c r="A382" s="15" t="s">
        <v>221</v>
      </c>
      <c r="B382" s="15" t="s">
        <v>222</v>
      </c>
      <c r="C382" s="13" t="s">
        <v>0</v>
      </c>
      <c r="D382" s="13">
        <v>15418.13</v>
      </c>
      <c r="E382" s="13" t="s">
        <v>0</v>
      </c>
    </row>
    <row r="383" spans="1:5" s="6" customFormat="1" x14ac:dyDescent="0.25">
      <c r="A383" s="28" t="s">
        <v>366</v>
      </c>
      <c r="B383" s="28" t="s">
        <v>367</v>
      </c>
      <c r="C383" s="23">
        <v>65750</v>
      </c>
      <c r="D383" s="23">
        <v>21483.360000000001</v>
      </c>
      <c r="E383" s="23">
        <v>32.67</v>
      </c>
    </row>
    <row r="384" spans="1:5" s="6" customFormat="1" x14ac:dyDescent="0.25">
      <c r="A384" s="109" t="s">
        <v>121</v>
      </c>
      <c r="B384" s="109"/>
      <c r="C384" s="81">
        <v>65750</v>
      </c>
      <c r="D384" s="81">
        <v>21483.360000000001</v>
      </c>
      <c r="E384" s="81">
        <v>32.67</v>
      </c>
    </row>
    <row r="385" spans="1:5" s="6" customFormat="1" x14ac:dyDescent="0.25">
      <c r="A385" s="109" t="s">
        <v>124</v>
      </c>
      <c r="B385" s="109"/>
      <c r="C385" s="81">
        <v>65750</v>
      </c>
      <c r="D385" s="81">
        <v>21483.360000000001</v>
      </c>
      <c r="E385" s="81">
        <v>32.67</v>
      </c>
    </row>
    <row r="386" spans="1:5" s="6" customFormat="1" x14ac:dyDescent="0.25">
      <c r="A386" s="29" t="s">
        <v>160</v>
      </c>
      <c r="B386" s="29" t="s">
        <v>161</v>
      </c>
      <c r="C386" s="9">
        <v>65750</v>
      </c>
      <c r="D386" s="9">
        <v>21483.360000000001</v>
      </c>
      <c r="E386" s="9">
        <v>32.67</v>
      </c>
    </row>
    <row r="387" spans="1:5" x14ac:dyDescent="0.25">
      <c r="A387" s="15" t="s">
        <v>219</v>
      </c>
      <c r="B387" s="15" t="s">
        <v>220</v>
      </c>
      <c r="C387" s="13" t="s">
        <v>0</v>
      </c>
      <c r="D387" s="13">
        <v>10991.16</v>
      </c>
      <c r="E387" s="13" t="s">
        <v>0</v>
      </c>
    </row>
    <row r="388" spans="1:5" x14ac:dyDescent="0.25">
      <c r="A388" s="15" t="s">
        <v>221</v>
      </c>
      <c r="B388" s="15" t="s">
        <v>222</v>
      </c>
      <c r="C388" s="13" t="s">
        <v>0</v>
      </c>
      <c r="D388" s="13">
        <v>10492.2</v>
      </c>
      <c r="E388" s="13" t="s">
        <v>0</v>
      </c>
    </row>
    <row r="389" spans="1:5" s="6" customFormat="1" x14ac:dyDescent="0.25">
      <c r="A389" s="28" t="s">
        <v>368</v>
      </c>
      <c r="B389" s="28" t="s">
        <v>369</v>
      </c>
      <c r="C389" s="23">
        <v>3320</v>
      </c>
      <c r="D389" s="23">
        <v>2115</v>
      </c>
      <c r="E389" s="23">
        <v>63.7</v>
      </c>
    </row>
    <row r="390" spans="1:5" s="6" customFormat="1" x14ac:dyDescent="0.25">
      <c r="A390" s="109" t="s">
        <v>121</v>
      </c>
      <c r="B390" s="109"/>
      <c r="C390" s="81">
        <v>3320</v>
      </c>
      <c r="D390" s="81">
        <v>2115</v>
      </c>
      <c r="E390" s="81">
        <v>63.7</v>
      </c>
    </row>
    <row r="391" spans="1:5" s="6" customFormat="1" x14ac:dyDescent="0.25">
      <c r="A391" s="109" t="s">
        <v>124</v>
      </c>
      <c r="B391" s="109"/>
      <c r="C391" s="81">
        <v>3320</v>
      </c>
      <c r="D391" s="81">
        <v>2115</v>
      </c>
      <c r="E391" s="81">
        <v>63.7</v>
      </c>
    </row>
    <row r="392" spans="1:5" s="6" customFormat="1" x14ac:dyDescent="0.25">
      <c r="A392" s="29" t="s">
        <v>160</v>
      </c>
      <c r="B392" s="29" t="s">
        <v>161</v>
      </c>
      <c r="C392" s="9">
        <v>3320</v>
      </c>
      <c r="D392" s="9">
        <v>2115</v>
      </c>
      <c r="E392" s="9">
        <v>63.7</v>
      </c>
    </row>
    <row r="393" spans="1:5" x14ac:dyDescent="0.25">
      <c r="A393" s="15" t="s">
        <v>221</v>
      </c>
      <c r="B393" s="15" t="s">
        <v>222</v>
      </c>
      <c r="C393" s="13" t="s">
        <v>0</v>
      </c>
      <c r="D393" s="13">
        <v>2115</v>
      </c>
      <c r="E393" s="13" t="s">
        <v>0</v>
      </c>
    </row>
    <row r="394" spans="1:5" s="6" customFormat="1" x14ac:dyDescent="0.25">
      <c r="A394" s="28" t="s">
        <v>370</v>
      </c>
      <c r="B394" s="28" t="s">
        <v>371</v>
      </c>
      <c r="C394" s="23">
        <v>25650</v>
      </c>
      <c r="D394" s="23">
        <v>9581.81</v>
      </c>
      <c r="E394" s="23">
        <v>37.36</v>
      </c>
    </row>
    <row r="395" spans="1:5" s="6" customFormat="1" x14ac:dyDescent="0.25">
      <c r="A395" s="109" t="s">
        <v>121</v>
      </c>
      <c r="B395" s="109"/>
      <c r="C395" s="81">
        <v>25650</v>
      </c>
      <c r="D395" s="81">
        <v>9581.81</v>
      </c>
      <c r="E395" s="81">
        <v>37.36</v>
      </c>
    </row>
    <row r="396" spans="1:5" s="6" customFormat="1" x14ac:dyDescent="0.25">
      <c r="A396" s="109" t="s">
        <v>124</v>
      </c>
      <c r="B396" s="109"/>
      <c r="C396" s="81">
        <v>25650</v>
      </c>
      <c r="D396" s="81">
        <v>9581.81</v>
      </c>
      <c r="E396" s="81">
        <v>37.36</v>
      </c>
    </row>
    <row r="397" spans="1:5" x14ac:dyDescent="0.25">
      <c r="A397" s="29" t="s">
        <v>160</v>
      </c>
      <c r="B397" s="29" t="s">
        <v>161</v>
      </c>
      <c r="C397" s="9">
        <v>25650</v>
      </c>
      <c r="D397" s="9">
        <v>9581.81</v>
      </c>
      <c r="E397" s="9">
        <v>37.36</v>
      </c>
    </row>
    <row r="398" spans="1:5" x14ac:dyDescent="0.25">
      <c r="A398" s="15" t="s">
        <v>219</v>
      </c>
      <c r="B398" s="15" t="s">
        <v>220</v>
      </c>
      <c r="C398" s="13" t="s">
        <v>0</v>
      </c>
      <c r="D398" s="13">
        <v>383.81</v>
      </c>
      <c r="E398" s="13" t="s">
        <v>0</v>
      </c>
    </row>
    <row r="399" spans="1:5" x14ac:dyDescent="0.25">
      <c r="A399" s="15" t="s">
        <v>221</v>
      </c>
      <c r="B399" s="15" t="s">
        <v>222</v>
      </c>
      <c r="C399" s="13" t="s">
        <v>0</v>
      </c>
      <c r="D399" s="13">
        <v>9198</v>
      </c>
      <c r="E399" s="13" t="s">
        <v>0</v>
      </c>
    </row>
    <row r="400" spans="1:5" s="6" customFormat="1" x14ac:dyDescent="0.25">
      <c r="A400" s="28" t="s">
        <v>372</v>
      </c>
      <c r="B400" s="28" t="s">
        <v>373</v>
      </c>
      <c r="C400" s="23">
        <v>97500</v>
      </c>
      <c r="D400" s="23">
        <v>45500.73</v>
      </c>
      <c r="E400" s="23">
        <v>46.67</v>
      </c>
    </row>
    <row r="401" spans="1:5" s="6" customFormat="1" x14ac:dyDescent="0.25">
      <c r="A401" s="109" t="s">
        <v>121</v>
      </c>
      <c r="B401" s="109"/>
      <c r="C401" s="81">
        <v>97500</v>
      </c>
      <c r="D401" s="81">
        <v>45500.73</v>
      </c>
      <c r="E401" s="81">
        <v>46.67</v>
      </c>
    </row>
    <row r="402" spans="1:5" s="6" customFormat="1" x14ac:dyDescent="0.25">
      <c r="A402" s="109" t="s">
        <v>124</v>
      </c>
      <c r="B402" s="109"/>
      <c r="C402" s="81">
        <v>97500</v>
      </c>
      <c r="D402" s="81">
        <v>45500.73</v>
      </c>
      <c r="E402" s="81">
        <v>46.67</v>
      </c>
    </row>
    <row r="403" spans="1:5" x14ac:dyDescent="0.25">
      <c r="A403" s="29" t="s">
        <v>160</v>
      </c>
      <c r="B403" s="29" t="s">
        <v>161</v>
      </c>
      <c r="C403" s="9">
        <v>97500</v>
      </c>
      <c r="D403" s="9">
        <v>45500.73</v>
      </c>
      <c r="E403" s="9">
        <v>46.67</v>
      </c>
    </row>
    <row r="404" spans="1:5" x14ac:dyDescent="0.25">
      <c r="A404" s="15" t="s">
        <v>221</v>
      </c>
      <c r="B404" s="15" t="s">
        <v>222</v>
      </c>
      <c r="C404" s="13" t="s">
        <v>0</v>
      </c>
      <c r="D404" s="13">
        <v>45500.73</v>
      </c>
      <c r="E404" s="13" t="s">
        <v>0</v>
      </c>
    </row>
    <row r="405" spans="1:5" s="6" customFormat="1" x14ac:dyDescent="0.25">
      <c r="A405" s="28" t="s">
        <v>374</v>
      </c>
      <c r="B405" s="28" t="s">
        <v>375</v>
      </c>
      <c r="C405" s="23">
        <v>43200</v>
      </c>
      <c r="D405" s="23">
        <v>5385.21</v>
      </c>
      <c r="E405" s="23">
        <v>12.47</v>
      </c>
    </row>
    <row r="406" spans="1:5" s="6" customFormat="1" x14ac:dyDescent="0.25">
      <c r="A406" s="109" t="s">
        <v>121</v>
      </c>
      <c r="B406" s="109"/>
      <c r="C406" s="81">
        <v>43200</v>
      </c>
      <c r="D406" s="81">
        <v>5385.21</v>
      </c>
      <c r="E406" s="81">
        <v>12.47</v>
      </c>
    </row>
    <row r="407" spans="1:5" s="6" customFormat="1" x14ac:dyDescent="0.25">
      <c r="A407" s="109" t="s">
        <v>124</v>
      </c>
      <c r="B407" s="109"/>
      <c r="C407" s="81">
        <v>43200</v>
      </c>
      <c r="D407" s="81">
        <v>5385.21</v>
      </c>
      <c r="E407" s="81">
        <v>12.47</v>
      </c>
    </row>
    <row r="408" spans="1:5" x14ac:dyDescent="0.25">
      <c r="A408" s="29" t="s">
        <v>160</v>
      </c>
      <c r="B408" s="29" t="s">
        <v>161</v>
      </c>
      <c r="C408" s="9">
        <v>43200</v>
      </c>
      <c r="D408" s="9">
        <v>5385.21</v>
      </c>
      <c r="E408" s="9">
        <v>12.47</v>
      </c>
    </row>
    <row r="409" spans="1:5" x14ac:dyDescent="0.25">
      <c r="A409" s="15" t="s">
        <v>219</v>
      </c>
      <c r="B409" s="15" t="s">
        <v>220</v>
      </c>
      <c r="C409" s="13" t="s">
        <v>0</v>
      </c>
      <c r="D409" s="13">
        <v>5385.21</v>
      </c>
      <c r="E409" s="13" t="s">
        <v>0</v>
      </c>
    </row>
    <row r="410" spans="1:5" s="6" customFormat="1" x14ac:dyDescent="0.25">
      <c r="A410" s="28" t="s">
        <v>376</v>
      </c>
      <c r="B410" s="28" t="s">
        <v>377</v>
      </c>
      <c r="C410" s="23">
        <v>55050</v>
      </c>
      <c r="D410" s="23">
        <v>13560.56</v>
      </c>
      <c r="E410" s="23">
        <v>24.63</v>
      </c>
    </row>
    <row r="411" spans="1:5" s="6" customFormat="1" x14ac:dyDescent="0.25">
      <c r="A411" s="109" t="s">
        <v>121</v>
      </c>
      <c r="B411" s="109"/>
      <c r="C411" s="81">
        <v>55050</v>
      </c>
      <c r="D411" s="81">
        <v>13560.56</v>
      </c>
      <c r="E411" s="81">
        <v>24.63</v>
      </c>
    </row>
    <row r="412" spans="1:5" s="6" customFormat="1" x14ac:dyDescent="0.25">
      <c r="A412" s="109" t="s">
        <v>124</v>
      </c>
      <c r="B412" s="109"/>
      <c r="C412" s="81">
        <v>55050</v>
      </c>
      <c r="D412" s="81">
        <v>13560.56</v>
      </c>
      <c r="E412" s="81">
        <v>24.63</v>
      </c>
    </row>
    <row r="413" spans="1:5" s="6" customFormat="1" x14ac:dyDescent="0.25">
      <c r="A413" s="29" t="s">
        <v>160</v>
      </c>
      <c r="B413" s="29" t="s">
        <v>161</v>
      </c>
      <c r="C413" s="9">
        <v>55050</v>
      </c>
      <c r="D413" s="9">
        <v>13560.56</v>
      </c>
      <c r="E413" s="9">
        <v>24.63</v>
      </c>
    </row>
    <row r="414" spans="1:5" s="6" customFormat="1" x14ac:dyDescent="0.25">
      <c r="A414" s="83" t="s">
        <v>215</v>
      </c>
      <c r="B414" s="83" t="s">
        <v>216</v>
      </c>
      <c r="C414" s="7" t="s">
        <v>0</v>
      </c>
      <c r="D414" s="7">
        <v>13560.56</v>
      </c>
      <c r="E414" s="7" t="s">
        <v>0</v>
      </c>
    </row>
    <row r="415" spans="1:5" x14ac:dyDescent="0.25">
      <c r="A415" s="28" t="s">
        <v>378</v>
      </c>
      <c r="B415" s="28" t="s">
        <v>379</v>
      </c>
      <c r="C415" s="23">
        <v>5000</v>
      </c>
      <c r="D415" s="23">
        <v>0</v>
      </c>
      <c r="E415" s="23">
        <v>0</v>
      </c>
    </row>
    <row r="416" spans="1:5" s="6" customFormat="1" x14ac:dyDescent="0.25">
      <c r="A416" s="109" t="s">
        <v>121</v>
      </c>
      <c r="B416" s="109"/>
      <c r="C416" s="81">
        <v>5000</v>
      </c>
      <c r="D416" s="81">
        <v>0</v>
      </c>
      <c r="E416" s="81">
        <v>0</v>
      </c>
    </row>
    <row r="417" spans="1:5" s="6" customFormat="1" x14ac:dyDescent="0.25">
      <c r="A417" s="109" t="s">
        <v>124</v>
      </c>
      <c r="B417" s="109"/>
      <c r="C417" s="81">
        <v>5000</v>
      </c>
      <c r="D417" s="81">
        <v>0</v>
      </c>
      <c r="E417" s="81">
        <v>0</v>
      </c>
    </row>
    <row r="418" spans="1:5" x14ac:dyDescent="0.25">
      <c r="A418" s="29" t="s">
        <v>160</v>
      </c>
      <c r="B418" s="29" t="s">
        <v>161</v>
      </c>
      <c r="C418" s="9">
        <v>5000</v>
      </c>
      <c r="D418" s="9">
        <v>0</v>
      </c>
      <c r="E418" s="9">
        <v>0</v>
      </c>
    </row>
    <row r="419" spans="1:5" x14ac:dyDescent="0.25">
      <c r="A419" s="28" t="s">
        <v>380</v>
      </c>
      <c r="B419" s="28" t="s">
        <v>381</v>
      </c>
      <c r="C419" s="23">
        <v>7330</v>
      </c>
      <c r="D419" s="23">
        <v>3836.34</v>
      </c>
      <c r="E419" s="23">
        <v>52.34</v>
      </c>
    </row>
    <row r="420" spans="1:5" s="6" customFormat="1" x14ac:dyDescent="0.25">
      <c r="A420" s="109" t="s">
        <v>121</v>
      </c>
      <c r="B420" s="109"/>
      <c r="C420" s="81">
        <v>7330</v>
      </c>
      <c r="D420" s="81">
        <v>3836.34</v>
      </c>
      <c r="E420" s="81">
        <v>52.34</v>
      </c>
    </row>
    <row r="421" spans="1:5" s="6" customFormat="1" x14ac:dyDescent="0.25">
      <c r="A421" s="109" t="s">
        <v>124</v>
      </c>
      <c r="B421" s="109"/>
      <c r="C421" s="81">
        <v>7330</v>
      </c>
      <c r="D421" s="81">
        <v>3836.34</v>
      </c>
      <c r="E421" s="81">
        <v>52.34</v>
      </c>
    </row>
    <row r="422" spans="1:5" x14ac:dyDescent="0.25">
      <c r="A422" s="29" t="s">
        <v>160</v>
      </c>
      <c r="B422" s="29" t="s">
        <v>161</v>
      </c>
      <c r="C422" s="9">
        <v>7330</v>
      </c>
      <c r="D422" s="9">
        <v>3836.34</v>
      </c>
      <c r="E422" s="9">
        <v>52.34</v>
      </c>
    </row>
    <row r="423" spans="1:5" x14ac:dyDescent="0.25">
      <c r="A423" s="15" t="s">
        <v>225</v>
      </c>
      <c r="B423" s="15" t="s">
        <v>226</v>
      </c>
      <c r="C423" s="13" t="s">
        <v>0</v>
      </c>
      <c r="D423" s="13">
        <v>3836.34</v>
      </c>
      <c r="E423" s="13" t="s">
        <v>0</v>
      </c>
    </row>
    <row r="424" spans="1:5" x14ac:dyDescent="0.25">
      <c r="A424" s="26" t="s">
        <v>382</v>
      </c>
      <c r="B424" s="26" t="s">
        <v>383</v>
      </c>
      <c r="C424" s="27">
        <v>1238000</v>
      </c>
      <c r="D424" s="27">
        <v>652458.48</v>
      </c>
      <c r="E424" s="27">
        <v>52.7</v>
      </c>
    </row>
    <row r="425" spans="1:5" x14ac:dyDescent="0.25">
      <c r="A425" s="28" t="s">
        <v>384</v>
      </c>
      <c r="B425" s="28" t="s">
        <v>385</v>
      </c>
      <c r="C425" s="23">
        <v>284550</v>
      </c>
      <c r="D425" s="23">
        <v>83230.789999999994</v>
      </c>
      <c r="E425" s="23">
        <v>29.25</v>
      </c>
    </row>
    <row r="426" spans="1:5" s="6" customFormat="1" x14ac:dyDescent="0.25">
      <c r="A426" s="109" t="s">
        <v>121</v>
      </c>
      <c r="B426" s="109"/>
      <c r="C426" s="81">
        <v>264550</v>
      </c>
      <c r="D426" s="81">
        <v>83213.13</v>
      </c>
      <c r="E426" s="81">
        <v>31.45</v>
      </c>
    </row>
    <row r="427" spans="1:5" s="6" customFormat="1" x14ac:dyDescent="0.25">
      <c r="A427" s="109" t="s">
        <v>123</v>
      </c>
      <c r="B427" s="109"/>
      <c r="C427" s="81">
        <v>264550</v>
      </c>
      <c r="D427" s="81">
        <v>83213.13</v>
      </c>
      <c r="E427" s="81">
        <v>31.45</v>
      </c>
    </row>
    <row r="428" spans="1:5" x14ac:dyDescent="0.25">
      <c r="A428" s="29" t="s">
        <v>160</v>
      </c>
      <c r="B428" s="29" t="s">
        <v>161</v>
      </c>
      <c r="C428" s="9">
        <v>21300</v>
      </c>
      <c r="D428" s="9">
        <v>0</v>
      </c>
      <c r="E428" s="9">
        <v>0</v>
      </c>
    </row>
    <row r="429" spans="1:5" x14ac:dyDescent="0.25">
      <c r="A429" s="29" t="s">
        <v>243</v>
      </c>
      <c r="B429" s="29" t="s">
        <v>244</v>
      </c>
      <c r="C429" s="9">
        <v>155750</v>
      </c>
      <c r="D429" s="9">
        <v>13200</v>
      </c>
      <c r="E429" s="9">
        <v>8.48</v>
      </c>
    </row>
    <row r="430" spans="1:5" x14ac:dyDescent="0.25">
      <c r="A430" s="15" t="s">
        <v>386</v>
      </c>
      <c r="B430" s="15" t="s">
        <v>387</v>
      </c>
      <c r="C430" s="13" t="s">
        <v>0</v>
      </c>
      <c r="D430" s="13">
        <v>13200</v>
      </c>
      <c r="E430" s="13" t="s">
        <v>0</v>
      </c>
    </row>
    <row r="431" spans="1:5" x14ac:dyDescent="0.25">
      <c r="A431" s="29" t="s">
        <v>247</v>
      </c>
      <c r="B431" s="29" t="s">
        <v>248</v>
      </c>
      <c r="C431" s="9">
        <v>87500</v>
      </c>
      <c r="D431" s="9">
        <v>70013.13</v>
      </c>
      <c r="E431" s="9">
        <v>80.02</v>
      </c>
    </row>
    <row r="432" spans="1:5" x14ac:dyDescent="0.25">
      <c r="A432" s="15" t="s">
        <v>388</v>
      </c>
      <c r="B432" s="15" t="s">
        <v>389</v>
      </c>
      <c r="C432" s="13" t="s">
        <v>0</v>
      </c>
      <c r="D432" s="13">
        <v>70013.13</v>
      </c>
      <c r="E432" s="13" t="s">
        <v>0</v>
      </c>
    </row>
    <row r="433" spans="1:5" s="6" customFormat="1" x14ac:dyDescent="0.25">
      <c r="A433" s="109" t="s">
        <v>130</v>
      </c>
      <c r="B433" s="109"/>
      <c r="C433" s="81">
        <v>20000</v>
      </c>
      <c r="D433" s="81">
        <v>17.66</v>
      </c>
      <c r="E433" s="81">
        <v>0.09</v>
      </c>
    </row>
    <row r="434" spans="1:5" s="6" customFormat="1" x14ac:dyDescent="0.25">
      <c r="A434" s="109" t="s">
        <v>131</v>
      </c>
      <c r="B434" s="109"/>
      <c r="C434" s="81">
        <v>20000</v>
      </c>
      <c r="D434" s="81">
        <v>17.66</v>
      </c>
      <c r="E434" s="81">
        <v>0.09</v>
      </c>
    </row>
    <row r="435" spans="1:5" x14ac:dyDescent="0.25">
      <c r="A435" s="29" t="s">
        <v>243</v>
      </c>
      <c r="B435" s="29" t="s">
        <v>244</v>
      </c>
      <c r="C435" s="9">
        <v>20000</v>
      </c>
      <c r="D435" s="9">
        <v>17.66</v>
      </c>
      <c r="E435" s="9">
        <v>0.09</v>
      </c>
    </row>
    <row r="436" spans="1:5" x14ac:dyDescent="0.25">
      <c r="A436" s="15" t="s">
        <v>386</v>
      </c>
      <c r="B436" s="15" t="s">
        <v>387</v>
      </c>
      <c r="C436" s="13" t="s">
        <v>0</v>
      </c>
      <c r="D436" s="13">
        <v>17.66</v>
      </c>
      <c r="E436" s="13" t="s">
        <v>0</v>
      </c>
    </row>
    <row r="437" spans="1:5" x14ac:dyDescent="0.25">
      <c r="A437" s="28" t="s">
        <v>390</v>
      </c>
      <c r="B437" s="28" t="s">
        <v>391</v>
      </c>
      <c r="C437" s="23">
        <v>6000</v>
      </c>
      <c r="D437" s="23">
        <v>0</v>
      </c>
      <c r="E437" s="23">
        <v>0</v>
      </c>
    </row>
    <row r="438" spans="1:5" s="6" customFormat="1" x14ac:dyDescent="0.25">
      <c r="A438" s="109" t="s">
        <v>121</v>
      </c>
      <c r="B438" s="109"/>
      <c r="C438" s="81">
        <v>6000</v>
      </c>
      <c r="D438" s="81">
        <v>0</v>
      </c>
      <c r="E438" s="81">
        <v>0</v>
      </c>
    </row>
    <row r="439" spans="1:5" s="6" customFormat="1" x14ac:dyDescent="0.25">
      <c r="A439" s="109" t="s">
        <v>123</v>
      </c>
      <c r="B439" s="109"/>
      <c r="C439" s="81">
        <v>6000</v>
      </c>
      <c r="D439" s="81">
        <v>0</v>
      </c>
      <c r="E439" s="81">
        <v>0</v>
      </c>
    </row>
    <row r="440" spans="1:5" x14ac:dyDescent="0.25">
      <c r="A440" s="29" t="s">
        <v>247</v>
      </c>
      <c r="B440" s="29" t="s">
        <v>248</v>
      </c>
      <c r="C440" s="9">
        <v>6000</v>
      </c>
      <c r="D440" s="9">
        <v>0</v>
      </c>
      <c r="E440" s="9">
        <v>0</v>
      </c>
    </row>
    <row r="441" spans="1:5" x14ac:dyDescent="0.25">
      <c r="A441" s="28" t="s">
        <v>392</v>
      </c>
      <c r="B441" s="28" t="s">
        <v>393</v>
      </c>
      <c r="C441" s="23">
        <v>2100</v>
      </c>
      <c r="D441" s="23">
        <v>0</v>
      </c>
      <c r="E441" s="23">
        <v>0</v>
      </c>
    </row>
    <row r="442" spans="1:5" s="6" customFormat="1" x14ac:dyDescent="0.25">
      <c r="A442" s="109" t="s">
        <v>121</v>
      </c>
      <c r="B442" s="109"/>
      <c r="C442" s="81">
        <v>2100</v>
      </c>
      <c r="D442" s="81">
        <v>0</v>
      </c>
      <c r="E442" s="81">
        <v>0</v>
      </c>
    </row>
    <row r="443" spans="1:5" s="6" customFormat="1" x14ac:dyDescent="0.25">
      <c r="A443" s="109" t="s">
        <v>123</v>
      </c>
      <c r="B443" s="109"/>
      <c r="C443" s="81">
        <v>2100</v>
      </c>
      <c r="D443" s="81">
        <v>0</v>
      </c>
      <c r="E443" s="81">
        <v>0</v>
      </c>
    </row>
    <row r="444" spans="1:5" x14ac:dyDescent="0.25">
      <c r="A444" s="29" t="s">
        <v>247</v>
      </c>
      <c r="B444" s="29" t="s">
        <v>248</v>
      </c>
      <c r="C444" s="9">
        <v>2100</v>
      </c>
      <c r="D444" s="9">
        <v>0</v>
      </c>
      <c r="E444" s="9">
        <v>0</v>
      </c>
    </row>
    <row r="445" spans="1:5" x14ac:dyDescent="0.25">
      <c r="A445" s="28" t="s">
        <v>394</v>
      </c>
      <c r="B445" s="28" t="s">
        <v>395</v>
      </c>
      <c r="C445" s="23">
        <v>710750</v>
      </c>
      <c r="D445" s="23">
        <v>541715.75</v>
      </c>
      <c r="E445" s="23">
        <v>76.22</v>
      </c>
    </row>
    <row r="446" spans="1:5" s="6" customFormat="1" x14ac:dyDescent="0.25">
      <c r="A446" s="109" t="s">
        <v>121</v>
      </c>
      <c r="B446" s="109"/>
      <c r="C446" s="81">
        <v>710750</v>
      </c>
      <c r="D446" s="81">
        <v>541715.75</v>
      </c>
      <c r="E446" s="81">
        <v>76.22</v>
      </c>
    </row>
    <row r="447" spans="1:5" s="6" customFormat="1" x14ac:dyDescent="0.25">
      <c r="A447" s="109" t="s">
        <v>123</v>
      </c>
      <c r="B447" s="109"/>
      <c r="C447" s="81">
        <v>262810</v>
      </c>
      <c r="D447" s="81">
        <v>262810</v>
      </c>
      <c r="E447" s="81">
        <v>100</v>
      </c>
    </row>
    <row r="448" spans="1:5" x14ac:dyDescent="0.25">
      <c r="A448" s="29" t="s">
        <v>247</v>
      </c>
      <c r="B448" s="29" t="s">
        <v>248</v>
      </c>
      <c r="C448" s="9">
        <v>262810</v>
      </c>
      <c r="D448" s="9">
        <v>262810</v>
      </c>
      <c r="E448" s="9">
        <v>100</v>
      </c>
    </row>
    <row r="449" spans="1:5" x14ac:dyDescent="0.25">
      <c r="A449" s="15" t="s">
        <v>388</v>
      </c>
      <c r="B449" s="15" t="s">
        <v>389</v>
      </c>
      <c r="C449" s="13" t="s">
        <v>0</v>
      </c>
      <c r="D449" s="13">
        <v>262810</v>
      </c>
      <c r="E449" s="13" t="s">
        <v>0</v>
      </c>
    </row>
    <row r="450" spans="1:5" s="6" customFormat="1" x14ac:dyDescent="0.25">
      <c r="A450" s="109" t="s">
        <v>124</v>
      </c>
      <c r="B450" s="109"/>
      <c r="C450" s="81">
        <v>288140</v>
      </c>
      <c r="D450" s="81">
        <v>119303.12</v>
      </c>
      <c r="E450" s="81">
        <v>41.4</v>
      </c>
    </row>
    <row r="451" spans="1:5" x14ac:dyDescent="0.25">
      <c r="A451" s="29" t="s">
        <v>247</v>
      </c>
      <c r="B451" s="29" t="s">
        <v>248</v>
      </c>
      <c r="C451" s="9">
        <v>288140</v>
      </c>
      <c r="D451" s="9">
        <v>119303.12</v>
      </c>
      <c r="E451" s="9">
        <v>41.4</v>
      </c>
    </row>
    <row r="452" spans="1:5" x14ac:dyDescent="0.25">
      <c r="A452" s="15" t="s">
        <v>388</v>
      </c>
      <c r="B452" s="15" t="s">
        <v>389</v>
      </c>
      <c r="C452" s="13" t="s">
        <v>0</v>
      </c>
      <c r="D452" s="13">
        <v>119303.12</v>
      </c>
      <c r="E452" s="13" t="s">
        <v>0</v>
      </c>
    </row>
    <row r="453" spans="1:5" s="6" customFormat="1" x14ac:dyDescent="0.25">
      <c r="A453" s="109" t="s">
        <v>128</v>
      </c>
      <c r="B453" s="109"/>
      <c r="C453" s="81">
        <v>159800</v>
      </c>
      <c r="D453" s="81">
        <v>159602.63</v>
      </c>
      <c r="E453" s="81">
        <v>99.88</v>
      </c>
    </row>
    <row r="454" spans="1:5" x14ac:dyDescent="0.25">
      <c r="A454" s="29" t="s">
        <v>247</v>
      </c>
      <c r="B454" s="29" t="s">
        <v>248</v>
      </c>
      <c r="C454" s="9">
        <v>159800</v>
      </c>
      <c r="D454" s="9">
        <v>159602.63</v>
      </c>
      <c r="E454" s="9">
        <v>99.88</v>
      </c>
    </row>
    <row r="455" spans="1:5" x14ac:dyDescent="0.25">
      <c r="A455" s="15" t="s">
        <v>388</v>
      </c>
      <c r="B455" s="15" t="s">
        <v>389</v>
      </c>
      <c r="C455" s="13" t="s">
        <v>0</v>
      </c>
      <c r="D455" s="13">
        <v>159602.63</v>
      </c>
      <c r="E455" s="13" t="s">
        <v>0</v>
      </c>
    </row>
    <row r="456" spans="1:5" x14ac:dyDescent="0.25">
      <c r="A456" s="28" t="s">
        <v>396</v>
      </c>
      <c r="B456" s="28" t="s">
        <v>397</v>
      </c>
      <c r="C456" s="23">
        <v>15250</v>
      </c>
      <c r="D456" s="23">
        <v>0</v>
      </c>
      <c r="E456" s="23">
        <v>0</v>
      </c>
    </row>
    <row r="457" spans="1:5" s="6" customFormat="1" x14ac:dyDescent="0.25">
      <c r="A457" s="109" t="s">
        <v>121</v>
      </c>
      <c r="B457" s="109"/>
      <c r="C457" s="81">
        <v>15250</v>
      </c>
      <c r="D457" s="81">
        <v>0</v>
      </c>
      <c r="E457" s="81">
        <v>0</v>
      </c>
    </row>
    <row r="458" spans="1:5" s="6" customFormat="1" x14ac:dyDescent="0.25">
      <c r="A458" s="109" t="s">
        <v>123</v>
      </c>
      <c r="B458" s="109"/>
      <c r="C458" s="81">
        <v>15250</v>
      </c>
      <c r="D458" s="81">
        <v>0</v>
      </c>
      <c r="E458" s="81">
        <v>0</v>
      </c>
    </row>
    <row r="459" spans="1:5" x14ac:dyDescent="0.25">
      <c r="A459" s="29" t="s">
        <v>247</v>
      </c>
      <c r="B459" s="29" t="s">
        <v>248</v>
      </c>
      <c r="C459" s="9">
        <v>15250</v>
      </c>
      <c r="D459" s="9">
        <v>0</v>
      </c>
      <c r="E459" s="9">
        <v>0</v>
      </c>
    </row>
    <row r="460" spans="1:5" x14ac:dyDescent="0.25">
      <c r="A460" s="28" t="s">
        <v>398</v>
      </c>
      <c r="B460" s="28" t="s">
        <v>399</v>
      </c>
      <c r="C460" s="23">
        <v>48050</v>
      </c>
      <c r="D460" s="23">
        <v>2260</v>
      </c>
      <c r="E460" s="23">
        <v>4.7</v>
      </c>
    </row>
    <row r="461" spans="1:5" s="6" customFormat="1" x14ac:dyDescent="0.25">
      <c r="A461" s="109" t="s">
        <v>121</v>
      </c>
      <c r="B461" s="109"/>
      <c r="C461" s="81">
        <v>38050</v>
      </c>
      <c r="D461" s="81">
        <v>2260</v>
      </c>
      <c r="E461" s="81">
        <v>5.94</v>
      </c>
    </row>
    <row r="462" spans="1:5" s="6" customFormat="1" x14ac:dyDescent="0.25">
      <c r="A462" s="109" t="s">
        <v>123</v>
      </c>
      <c r="B462" s="109"/>
      <c r="C462" s="81">
        <v>38050</v>
      </c>
      <c r="D462" s="81">
        <v>2260</v>
      </c>
      <c r="E462" s="81">
        <v>5.94</v>
      </c>
    </row>
    <row r="463" spans="1:5" x14ac:dyDescent="0.25">
      <c r="A463" s="29" t="s">
        <v>243</v>
      </c>
      <c r="B463" s="29" t="s">
        <v>244</v>
      </c>
      <c r="C463" s="9">
        <v>33200</v>
      </c>
      <c r="D463" s="9">
        <v>2260</v>
      </c>
      <c r="E463" s="9">
        <v>6.81</v>
      </c>
    </row>
    <row r="464" spans="1:5" x14ac:dyDescent="0.25">
      <c r="A464" s="15" t="s">
        <v>386</v>
      </c>
      <c r="B464" s="15" t="s">
        <v>387</v>
      </c>
      <c r="C464" s="13" t="s">
        <v>0</v>
      </c>
      <c r="D464" s="13">
        <v>2260</v>
      </c>
      <c r="E464" s="13" t="s">
        <v>0</v>
      </c>
    </row>
    <row r="465" spans="1:5" x14ac:dyDescent="0.25">
      <c r="A465" s="29" t="s">
        <v>247</v>
      </c>
      <c r="B465" s="29" t="s">
        <v>248</v>
      </c>
      <c r="C465" s="9">
        <v>4850</v>
      </c>
      <c r="D465" s="9">
        <v>0</v>
      </c>
      <c r="E465" s="9">
        <v>0</v>
      </c>
    </row>
    <row r="466" spans="1:5" s="6" customFormat="1" x14ac:dyDescent="0.25">
      <c r="A466" s="109" t="s">
        <v>130</v>
      </c>
      <c r="B466" s="109"/>
      <c r="C466" s="81">
        <v>10000</v>
      </c>
      <c r="D466" s="81">
        <v>0</v>
      </c>
      <c r="E466" s="81">
        <v>0</v>
      </c>
    </row>
    <row r="467" spans="1:5" s="6" customFormat="1" x14ac:dyDescent="0.25">
      <c r="A467" s="109" t="s">
        <v>131</v>
      </c>
      <c r="B467" s="109"/>
      <c r="C467" s="81">
        <v>10000</v>
      </c>
      <c r="D467" s="81">
        <v>0</v>
      </c>
      <c r="E467" s="81">
        <v>0</v>
      </c>
    </row>
    <row r="468" spans="1:5" x14ac:dyDescent="0.25">
      <c r="A468" s="29" t="s">
        <v>243</v>
      </c>
      <c r="B468" s="29" t="s">
        <v>244</v>
      </c>
      <c r="C468" s="9">
        <v>10000</v>
      </c>
      <c r="D468" s="9">
        <v>0</v>
      </c>
      <c r="E468" s="9">
        <v>0</v>
      </c>
    </row>
    <row r="469" spans="1:5" x14ac:dyDescent="0.25">
      <c r="A469" s="28" t="s">
        <v>400</v>
      </c>
      <c r="B469" s="28" t="s">
        <v>401</v>
      </c>
      <c r="C469" s="23">
        <v>100000</v>
      </c>
      <c r="D469" s="23">
        <v>0</v>
      </c>
      <c r="E469" s="23">
        <v>0</v>
      </c>
    </row>
    <row r="470" spans="1:5" s="6" customFormat="1" x14ac:dyDescent="0.25">
      <c r="A470" s="109" t="s">
        <v>130</v>
      </c>
      <c r="B470" s="109"/>
      <c r="C470" s="81">
        <v>100000</v>
      </c>
      <c r="D470" s="81">
        <v>0</v>
      </c>
      <c r="E470" s="81">
        <v>0</v>
      </c>
    </row>
    <row r="471" spans="1:5" s="6" customFormat="1" x14ac:dyDescent="0.25">
      <c r="A471" s="109" t="s">
        <v>131</v>
      </c>
      <c r="B471" s="109"/>
      <c r="C471" s="81">
        <v>100000</v>
      </c>
      <c r="D471" s="81">
        <v>0</v>
      </c>
      <c r="E471" s="81">
        <v>0</v>
      </c>
    </row>
    <row r="472" spans="1:5" x14ac:dyDescent="0.25">
      <c r="A472" s="29" t="s">
        <v>247</v>
      </c>
      <c r="B472" s="29" t="s">
        <v>248</v>
      </c>
      <c r="C472" s="9">
        <v>100000</v>
      </c>
      <c r="D472" s="9">
        <v>0</v>
      </c>
      <c r="E472" s="9">
        <v>0</v>
      </c>
    </row>
    <row r="473" spans="1:5" ht="27.6" x14ac:dyDescent="0.25">
      <c r="A473" s="87" t="s">
        <v>402</v>
      </c>
      <c r="B473" s="88" t="s">
        <v>552</v>
      </c>
      <c r="C473" s="89">
        <v>19300</v>
      </c>
      <c r="D473" s="89">
        <v>0</v>
      </c>
      <c r="E473" s="89">
        <v>0</v>
      </c>
    </row>
    <row r="474" spans="1:5" s="6" customFormat="1" x14ac:dyDescent="0.25">
      <c r="A474" s="109" t="s">
        <v>121</v>
      </c>
      <c r="B474" s="109"/>
      <c r="C474" s="81">
        <v>19300</v>
      </c>
      <c r="D474" s="81">
        <v>0</v>
      </c>
      <c r="E474" s="81">
        <v>0</v>
      </c>
    </row>
    <row r="475" spans="1:5" s="6" customFormat="1" x14ac:dyDescent="0.25">
      <c r="A475" s="109" t="s">
        <v>123</v>
      </c>
      <c r="B475" s="109"/>
      <c r="C475" s="81">
        <v>19300</v>
      </c>
      <c r="D475" s="81">
        <v>0</v>
      </c>
      <c r="E475" s="81">
        <v>0</v>
      </c>
    </row>
    <row r="476" spans="1:5" x14ac:dyDescent="0.25">
      <c r="A476" s="29" t="s">
        <v>243</v>
      </c>
      <c r="B476" s="29" t="s">
        <v>244</v>
      </c>
      <c r="C476" s="9">
        <v>6650</v>
      </c>
      <c r="D476" s="9">
        <v>0</v>
      </c>
      <c r="E476" s="9">
        <v>0</v>
      </c>
    </row>
    <row r="477" spans="1:5" x14ac:dyDescent="0.25">
      <c r="A477" s="29" t="s">
        <v>247</v>
      </c>
      <c r="B477" s="29" t="s">
        <v>248</v>
      </c>
      <c r="C477" s="9">
        <v>12650</v>
      </c>
      <c r="D477" s="9">
        <v>0</v>
      </c>
      <c r="E477" s="9">
        <v>0</v>
      </c>
    </row>
    <row r="478" spans="1:5" x14ac:dyDescent="0.25">
      <c r="A478" s="28" t="s">
        <v>403</v>
      </c>
      <c r="B478" s="28" t="s">
        <v>404</v>
      </c>
      <c r="C478" s="23">
        <v>25000</v>
      </c>
      <c r="D478" s="23">
        <v>25251.94</v>
      </c>
      <c r="E478" s="23">
        <v>101.01</v>
      </c>
    </row>
    <row r="479" spans="1:5" s="6" customFormat="1" x14ac:dyDescent="0.25">
      <c r="A479" s="109" t="s">
        <v>121</v>
      </c>
      <c r="B479" s="109"/>
      <c r="C479" s="81">
        <v>25000</v>
      </c>
      <c r="D479" s="81">
        <v>25251.94</v>
      </c>
      <c r="E479" s="81">
        <v>101.01</v>
      </c>
    </row>
    <row r="480" spans="1:5" s="6" customFormat="1" x14ac:dyDescent="0.25">
      <c r="A480" s="109" t="s">
        <v>123</v>
      </c>
      <c r="B480" s="109"/>
      <c r="C480" s="81">
        <v>25000</v>
      </c>
      <c r="D480" s="81">
        <v>25251.94</v>
      </c>
      <c r="E480" s="81">
        <v>101.01</v>
      </c>
    </row>
    <row r="481" spans="1:5" x14ac:dyDescent="0.25">
      <c r="A481" s="29" t="s">
        <v>243</v>
      </c>
      <c r="B481" s="29" t="s">
        <v>244</v>
      </c>
      <c r="C481" s="9">
        <v>25000</v>
      </c>
      <c r="D481" s="9">
        <v>25251.94</v>
      </c>
      <c r="E481" s="9">
        <v>101.01</v>
      </c>
    </row>
    <row r="482" spans="1:5" x14ac:dyDescent="0.25">
      <c r="A482" s="15" t="s">
        <v>386</v>
      </c>
      <c r="B482" s="15" t="s">
        <v>387</v>
      </c>
      <c r="C482" s="13" t="s">
        <v>0</v>
      </c>
      <c r="D482" s="13">
        <v>25251.94</v>
      </c>
      <c r="E482" s="13" t="s">
        <v>0</v>
      </c>
    </row>
    <row r="483" spans="1:5" x14ac:dyDescent="0.25">
      <c r="A483" s="28" t="s">
        <v>405</v>
      </c>
      <c r="B483" s="28" t="s">
        <v>406</v>
      </c>
      <c r="C483" s="23">
        <v>27000</v>
      </c>
      <c r="D483" s="23">
        <v>0</v>
      </c>
      <c r="E483" s="23">
        <v>0</v>
      </c>
    </row>
    <row r="484" spans="1:5" s="6" customFormat="1" x14ac:dyDescent="0.25">
      <c r="A484" s="109" t="s">
        <v>121</v>
      </c>
      <c r="B484" s="109"/>
      <c r="C484" s="81">
        <v>27000</v>
      </c>
      <c r="D484" s="81">
        <v>0</v>
      </c>
      <c r="E484" s="81">
        <v>0</v>
      </c>
    </row>
    <row r="485" spans="1:5" s="6" customFormat="1" x14ac:dyDescent="0.25">
      <c r="A485" s="109" t="s">
        <v>123</v>
      </c>
      <c r="B485" s="109"/>
      <c r="C485" s="81">
        <v>27000</v>
      </c>
      <c r="D485" s="81">
        <v>0</v>
      </c>
      <c r="E485" s="81">
        <v>0</v>
      </c>
    </row>
    <row r="486" spans="1:5" x14ac:dyDescent="0.25">
      <c r="A486" s="29" t="s">
        <v>247</v>
      </c>
      <c r="B486" s="29" t="s">
        <v>248</v>
      </c>
      <c r="C486" s="9">
        <v>27000</v>
      </c>
      <c r="D486" s="9">
        <v>0</v>
      </c>
      <c r="E486" s="9">
        <v>0</v>
      </c>
    </row>
    <row r="487" spans="1:5" x14ac:dyDescent="0.25">
      <c r="A487" s="26" t="s">
        <v>407</v>
      </c>
      <c r="B487" s="26" t="s">
        <v>408</v>
      </c>
      <c r="C487" s="27">
        <v>287200</v>
      </c>
      <c r="D487" s="27">
        <v>211596.56</v>
      </c>
      <c r="E487" s="27">
        <v>73.680000000000007</v>
      </c>
    </row>
    <row r="488" spans="1:5" x14ac:dyDescent="0.25">
      <c r="A488" s="28" t="s">
        <v>409</v>
      </c>
      <c r="B488" s="28" t="s">
        <v>410</v>
      </c>
      <c r="C488" s="23">
        <v>12000</v>
      </c>
      <c r="D488" s="23">
        <v>0</v>
      </c>
      <c r="E488" s="23">
        <v>0</v>
      </c>
    </row>
    <row r="489" spans="1:5" s="6" customFormat="1" x14ac:dyDescent="0.25">
      <c r="A489" s="109" t="s">
        <v>121</v>
      </c>
      <c r="B489" s="109"/>
      <c r="C489" s="81">
        <v>12000</v>
      </c>
      <c r="D489" s="81">
        <v>0</v>
      </c>
      <c r="E489" s="81">
        <v>0</v>
      </c>
    </row>
    <row r="490" spans="1:5" s="6" customFormat="1" x14ac:dyDescent="0.25">
      <c r="A490" s="109" t="s">
        <v>123</v>
      </c>
      <c r="B490" s="109"/>
      <c r="C490" s="81">
        <v>12000</v>
      </c>
      <c r="D490" s="81">
        <v>0</v>
      </c>
      <c r="E490" s="81">
        <v>0</v>
      </c>
    </row>
    <row r="491" spans="1:5" x14ac:dyDescent="0.25">
      <c r="A491" s="29" t="s">
        <v>243</v>
      </c>
      <c r="B491" s="29" t="s">
        <v>244</v>
      </c>
      <c r="C491" s="9">
        <v>12000</v>
      </c>
      <c r="D491" s="9">
        <v>0</v>
      </c>
      <c r="E491" s="9">
        <v>0</v>
      </c>
    </row>
    <row r="492" spans="1:5" x14ac:dyDescent="0.25">
      <c r="A492" s="28" t="s">
        <v>411</v>
      </c>
      <c r="B492" s="28" t="s">
        <v>412</v>
      </c>
      <c r="C492" s="23">
        <v>275200</v>
      </c>
      <c r="D492" s="23">
        <v>211596.56</v>
      </c>
      <c r="E492" s="23">
        <v>76.89</v>
      </c>
    </row>
    <row r="493" spans="1:5" s="6" customFormat="1" x14ac:dyDescent="0.25">
      <c r="A493" s="109" t="s">
        <v>121</v>
      </c>
      <c r="B493" s="109"/>
      <c r="C493" s="81">
        <v>275200</v>
      </c>
      <c r="D493" s="81">
        <v>211596.56</v>
      </c>
      <c r="E493" s="81">
        <v>76.89</v>
      </c>
    </row>
    <row r="494" spans="1:5" s="6" customFormat="1" x14ac:dyDescent="0.25">
      <c r="A494" s="109" t="s">
        <v>128</v>
      </c>
      <c r="B494" s="109"/>
      <c r="C494" s="81">
        <v>275200</v>
      </c>
      <c r="D494" s="81">
        <v>211596.56</v>
      </c>
      <c r="E494" s="81">
        <v>76.89</v>
      </c>
    </row>
    <row r="495" spans="1:5" x14ac:dyDescent="0.25">
      <c r="A495" s="29" t="s">
        <v>243</v>
      </c>
      <c r="B495" s="29" t="s">
        <v>244</v>
      </c>
      <c r="C495" s="9">
        <v>275200</v>
      </c>
      <c r="D495" s="9">
        <v>211596.56</v>
      </c>
      <c r="E495" s="9">
        <v>76.89</v>
      </c>
    </row>
    <row r="496" spans="1:5" x14ac:dyDescent="0.25">
      <c r="A496" s="15" t="s">
        <v>413</v>
      </c>
      <c r="B496" s="15" t="s">
        <v>414</v>
      </c>
      <c r="C496" s="13" t="s">
        <v>0</v>
      </c>
      <c r="D496" s="13">
        <v>211596.56</v>
      </c>
      <c r="E496" s="13" t="s">
        <v>0</v>
      </c>
    </row>
    <row r="497" spans="1:5" x14ac:dyDescent="0.25">
      <c r="A497" s="26" t="s">
        <v>415</v>
      </c>
      <c r="B497" s="26" t="s">
        <v>416</v>
      </c>
      <c r="C497" s="27">
        <v>262950</v>
      </c>
      <c r="D497" s="27">
        <v>29588.99</v>
      </c>
      <c r="E497" s="27">
        <v>11.25</v>
      </c>
    </row>
    <row r="498" spans="1:5" x14ac:dyDescent="0.25">
      <c r="A498" s="28" t="s">
        <v>417</v>
      </c>
      <c r="B498" s="28" t="s">
        <v>418</v>
      </c>
      <c r="C498" s="23">
        <v>262950</v>
      </c>
      <c r="D498" s="23">
        <v>29588.99</v>
      </c>
      <c r="E498" s="23">
        <v>11.25</v>
      </c>
    </row>
    <row r="499" spans="1:5" s="6" customFormat="1" x14ac:dyDescent="0.25">
      <c r="A499" s="109" t="s">
        <v>121</v>
      </c>
      <c r="B499" s="109"/>
      <c r="C499" s="81">
        <v>59190</v>
      </c>
      <c r="D499" s="81">
        <v>29588.99</v>
      </c>
      <c r="E499" s="81">
        <v>49.99</v>
      </c>
    </row>
    <row r="500" spans="1:5" s="6" customFormat="1" x14ac:dyDescent="0.25">
      <c r="A500" s="109" t="s">
        <v>122</v>
      </c>
      <c r="B500" s="109"/>
      <c r="C500" s="81">
        <v>59190</v>
      </c>
      <c r="D500" s="81">
        <v>29588.99</v>
      </c>
      <c r="E500" s="81">
        <v>49.99</v>
      </c>
    </row>
    <row r="501" spans="1:5" x14ac:dyDescent="0.25">
      <c r="A501" s="29" t="s">
        <v>247</v>
      </c>
      <c r="B501" s="29" t="s">
        <v>248</v>
      </c>
      <c r="C501" s="9">
        <v>59190</v>
      </c>
      <c r="D501" s="9">
        <v>29588.99</v>
      </c>
      <c r="E501" s="9">
        <v>49.99</v>
      </c>
    </row>
    <row r="502" spans="1:5" x14ac:dyDescent="0.25">
      <c r="A502" s="15" t="s">
        <v>419</v>
      </c>
      <c r="B502" s="15" t="s">
        <v>420</v>
      </c>
      <c r="C502" s="13" t="s">
        <v>0</v>
      </c>
      <c r="D502" s="13">
        <v>29588.99</v>
      </c>
      <c r="E502" s="13" t="s">
        <v>0</v>
      </c>
    </row>
    <row r="503" spans="1:5" s="6" customFormat="1" x14ac:dyDescent="0.25">
      <c r="A503" s="109" t="s">
        <v>129</v>
      </c>
      <c r="B503" s="109"/>
      <c r="C503" s="81">
        <v>203760</v>
      </c>
      <c r="D503" s="81">
        <v>0</v>
      </c>
      <c r="E503" s="81">
        <v>0</v>
      </c>
    </row>
    <row r="504" spans="1:5" s="6" customFormat="1" x14ac:dyDescent="0.25">
      <c r="A504" s="109" t="s">
        <v>535</v>
      </c>
      <c r="B504" s="109"/>
      <c r="C504" s="81">
        <v>71316</v>
      </c>
      <c r="D504" s="81">
        <v>0</v>
      </c>
      <c r="E504" s="81">
        <v>0</v>
      </c>
    </row>
    <row r="505" spans="1:5" x14ac:dyDescent="0.25">
      <c r="A505" s="29" t="s">
        <v>247</v>
      </c>
      <c r="B505" s="29" t="s">
        <v>248</v>
      </c>
      <c r="C505" s="9">
        <v>71316</v>
      </c>
      <c r="D505" s="9">
        <v>0</v>
      </c>
      <c r="E505" s="9">
        <v>0</v>
      </c>
    </row>
    <row r="506" spans="1:5" s="6" customFormat="1" x14ac:dyDescent="0.25">
      <c r="A506" s="109" t="s">
        <v>536</v>
      </c>
      <c r="B506" s="109"/>
      <c r="C506" s="81">
        <v>132444</v>
      </c>
      <c r="D506" s="81">
        <v>0</v>
      </c>
      <c r="E506" s="81">
        <v>0</v>
      </c>
    </row>
    <row r="507" spans="1:5" x14ac:dyDescent="0.25">
      <c r="A507" s="29" t="s">
        <v>247</v>
      </c>
      <c r="B507" s="29" t="s">
        <v>248</v>
      </c>
      <c r="C507" s="9">
        <v>132444</v>
      </c>
      <c r="D507" s="9">
        <v>0</v>
      </c>
      <c r="E507" s="9">
        <v>0</v>
      </c>
    </row>
    <row r="508" spans="1:5" x14ac:dyDescent="0.25">
      <c r="A508" s="26" t="s">
        <v>421</v>
      </c>
      <c r="B508" s="26" t="s">
        <v>422</v>
      </c>
      <c r="C508" s="27">
        <v>33300</v>
      </c>
      <c r="D508" s="27">
        <v>3365.18</v>
      </c>
      <c r="E508" s="27">
        <v>10.11</v>
      </c>
    </row>
    <row r="509" spans="1:5" x14ac:dyDescent="0.25">
      <c r="A509" s="28" t="s">
        <v>423</v>
      </c>
      <c r="B509" s="28" t="s">
        <v>424</v>
      </c>
      <c r="C509" s="23">
        <v>21500</v>
      </c>
      <c r="D509" s="23">
        <v>0</v>
      </c>
      <c r="E509" s="23">
        <v>0</v>
      </c>
    </row>
    <row r="510" spans="1:5" s="6" customFormat="1" x14ac:dyDescent="0.25">
      <c r="A510" s="109" t="s">
        <v>121</v>
      </c>
      <c r="B510" s="109"/>
      <c r="C510" s="81">
        <v>21500</v>
      </c>
      <c r="D510" s="81">
        <v>0</v>
      </c>
      <c r="E510" s="81">
        <v>0</v>
      </c>
    </row>
    <row r="511" spans="1:5" s="6" customFormat="1" x14ac:dyDescent="0.25">
      <c r="A511" s="109" t="s">
        <v>123</v>
      </c>
      <c r="B511" s="109"/>
      <c r="C511" s="81">
        <v>21500</v>
      </c>
      <c r="D511" s="81">
        <v>0</v>
      </c>
      <c r="E511" s="81">
        <v>0</v>
      </c>
    </row>
    <row r="512" spans="1:5" x14ac:dyDescent="0.25">
      <c r="A512" s="29" t="s">
        <v>247</v>
      </c>
      <c r="B512" s="29" t="s">
        <v>248</v>
      </c>
      <c r="C512" s="9">
        <v>21500</v>
      </c>
      <c r="D512" s="9">
        <v>0</v>
      </c>
      <c r="E512" s="9">
        <v>0</v>
      </c>
    </row>
    <row r="513" spans="1:5" x14ac:dyDescent="0.25">
      <c r="A513" s="28" t="s">
        <v>425</v>
      </c>
      <c r="B513" s="28" t="s">
        <v>426</v>
      </c>
      <c r="C513" s="23">
        <v>11800</v>
      </c>
      <c r="D513" s="23">
        <v>3365.18</v>
      </c>
      <c r="E513" s="23">
        <v>28.52</v>
      </c>
    </row>
    <row r="514" spans="1:5" x14ac:dyDescent="0.25">
      <c r="A514" s="110" t="s">
        <v>119</v>
      </c>
      <c r="B514" s="110"/>
      <c r="C514" s="25">
        <v>11800</v>
      </c>
      <c r="D514" s="25">
        <v>3365.18</v>
      </c>
      <c r="E514" s="25">
        <v>28.52</v>
      </c>
    </row>
    <row r="515" spans="1:5" x14ac:dyDescent="0.25">
      <c r="A515" s="110" t="s">
        <v>120</v>
      </c>
      <c r="B515" s="110"/>
      <c r="C515" s="25">
        <v>11800</v>
      </c>
      <c r="D515" s="25">
        <v>3365.18</v>
      </c>
      <c r="E515" s="25">
        <v>28.52</v>
      </c>
    </row>
    <row r="516" spans="1:5" x14ac:dyDescent="0.25">
      <c r="A516" s="29" t="s">
        <v>247</v>
      </c>
      <c r="B516" s="29" t="s">
        <v>248</v>
      </c>
      <c r="C516" s="9">
        <v>5000</v>
      </c>
      <c r="D516" s="9">
        <v>0</v>
      </c>
      <c r="E516" s="9">
        <v>0</v>
      </c>
    </row>
    <row r="517" spans="1:5" x14ac:dyDescent="0.25">
      <c r="A517" s="29" t="s">
        <v>427</v>
      </c>
      <c r="B517" s="29" t="s">
        <v>428</v>
      </c>
      <c r="C517" s="9">
        <v>6800</v>
      </c>
      <c r="D517" s="9">
        <v>3365.18</v>
      </c>
      <c r="E517" s="9">
        <v>49.49</v>
      </c>
    </row>
    <row r="518" spans="1:5" x14ac:dyDescent="0.25">
      <c r="A518" s="15" t="s">
        <v>429</v>
      </c>
      <c r="B518" s="15" t="s">
        <v>430</v>
      </c>
      <c r="C518" s="13" t="s">
        <v>0</v>
      </c>
      <c r="D518" s="13">
        <v>3365.18</v>
      </c>
      <c r="E518" s="13" t="s">
        <v>0</v>
      </c>
    </row>
    <row r="519" spans="1:5" x14ac:dyDescent="0.25">
      <c r="A519" s="26" t="s">
        <v>431</v>
      </c>
      <c r="B519" s="26" t="s">
        <v>432</v>
      </c>
      <c r="C519" s="27">
        <v>20000</v>
      </c>
      <c r="D519" s="27">
        <v>0</v>
      </c>
      <c r="E519" s="27">
        <v>0</v>
      </c>
    </row>
    <row r="520" spans="1:5" x14ac:dyDescent="0.25">
      <c r="A520" s="28" t="s">
        <v>433</v>
      </c>
      <c r="B520" s="28" t="s">
        <v>434</v>
      </c>
      <c r="C520" s="23">
        <v>20000</v>
      </c>
      <c r="D520" s="23">
        <v>0</v>
      </c>
      <c r="E520" s="23">
        <v>0</v>
      </c>
    </row>
    <row r="521" spans="1:5" s="6" customFormat="1" x14ac:dyDescent="0.25">
      <c r="A521" s="109" t="s">
        <v>121</v>
      </c>
      <c r="B521" s="109"/>
      <c r="C521" s="81">
        <v>20000</v>
      </c>
      <c r="D521" s="81">
        <v>0</v>
      </c>
      <c r="E521" s="81">
        <v>0</v>
      </c>
    </row>
    <row r="522" spans="1:5" s="6" customFormat="1" x14ac:dyDescent="0.25">
      <c r="A522" s="109" t="s">
        <v>124</v>
      </c>
      <c r="B522" s="109"/>
      <c r="C522" s="81">
        <v>20000</v>
      </c>
      <c r="D522" s="81">
        <v>0</v>
      </c>
      <c r="E522" s="81">
        <v>0</v>
      </c>
    </row>
    <row r="523" spans="1:5" x14ac:dyDescent="0.25">
      <c r="A523" s="29" t="s">
        <v>247</v>
      </c>
      <c r="B523" s="29" t="s">
        <v>248</v>
      </c>
      <c r="C523" s="9">
        <v>20000</v>
      </c>
      <c r="D523" s="9">
        <v>0</v>
      </c>
      <c r="E523" s="9">
        <v>0</v>
      </c>
    </row>
    <row r="524" spans="1:5" x14ac:dyDescent="0.25">
      <c r="A524" s="26" t="s">
        <v>435</v>
      </c>
      <c r="B524" s="26" t="s">
        <v>436</v>
      </c>
      <c r="C524" s="27">
        <v>80950</v>
      </c>
      <c r="D524" s="27">
        <v>0</v>
      </c>
      <c r="E524" s="27">
        <v>0</v>
      </c>
    </row>
    <row r="525" spans="1:5" x14ac:dyDescent="0.25">
      <c r="A525" s="28" t="s">
        <v>437</v>
      </c>
      <c r="B525" s="28" t="s">
        <v>438</v>
      </c>
      <c r="C525" s="23">
        <v>15950</v>
      </c>
      <c r="D525" s="23">
        <v>0</v>
      </c>
      <c r="E525" s="23">
        <v>0</v>
      </c>
    </row>
    <row r="526" spans="1:5" s="6" customFormat="1" x14ac:dyDescent="0.25">
      <c r="A526" s="109" t="s">
        <v>132</v>
      </c>
      <c r="B526" s="109"/>
      <c r="C526" s="81">
        <v>15950</v>
      </c>
      <c r="D526" s="81">
        <v>0</v>
      </c>
      <c r="E526" s="81">
        <v>0</v>
      </c>
    </row>
    <row r="527" spans="1:5" s="6" customFormat="1" x14ac:dyDescent="0.25">
      <c r="A527" s="109" t="s">
        <v>133</v>
      </c>
      <c r="B527" s="109"/>
      <c r="C527" s="81">
        <v>15950</v>
      </c>
      <c r="D527" s="81">
        <v>0</v>
      </c>
      <c r="E527" s="81">
        <v>0</v>
      </c>
    </row>
    <row r="528" spans="1:5" x14ac:dyDescent="0.25">
      <c r="A528" s="29" t="s">
        <v>247</v>
      </c>
      <c r="B528" s="29" t="s">
        <v>248</v>
      </c>
      <c r="C528" s="9">
        <v>15950</v>
      </c>
      <c r="D528" s="9">
        <v>0</v>
      </c>
      <c r="E528" s="9">
        <v>0</v>
      </c>
    </row>
    <row r="529" spans="1:5" x14ac:dyDescent="0.25">
      <c r="A529" s="28" t="s">
        <v>439</v>
      </c>
      <c r="B529" s="28" t="s">
        <v>440</v>
      </c>
      <c r="C529" s="23">
        <v>65000</v>
      </c>
      <c r="D529" s="23">
        <v>0</v>
      </c>
      <c r="E529" s="23">
        <v>0</v>
      </c>
    </row>
    <row r="530" spans="1:5" x14ac:dyDescent="0.25">
      <c r="A530" s="110" t="s">
        <v>119</v>
      </c>
      <c r="B530" s="110"/>
      <c r="C530" s="25">
        <v>65000</v>
      </c>
      <c r="D530" s="25">
        <v>0</v>
      </c>
      <c r="E530" s="25">
        <v>0</v>
      </c>
    </row>
    <row r="531" spans="1:5" x14ac:dyDescent="0.25">
      <c r="A531" s="110" t="s">
        <v>120</v>
      </c>
      <c r="B531" s="110"/>
      <c r="C531" s="25">
        <v>65000</v>
      </c>
      <c r="D531" s="25">
        <v>0</v>
      </c>
      <c r="E531" s="25">
        <v>0</v>
      </c>
    </row>
    <row r="532" spans="1:5" x14ac:dyDescent="0.25">
      <c r="A532" s="29" t="s">
        <v>247</v>
      </c>
      <c r="B532" s="29" t="s">
        <v>248</v>
      </c>
      <c r="C532" s="9">
        <v>65000</v>
      </c>
      <c r="D532" s="9">
        <v>0</v>
      </c>
      <c r="E532" s="9">
        <v>0</v>
      </c>
    </row>
    <row r="533" spans="1:5" x14ac:dyDescent="0.25">
      <c r="A533" s="26" t="s">
        <v>441</v>
      </c>
      <c r="B533" s="26" t="s">
        <v>442</v>
      </c>
      <c r="C533" s="27">
        <v>171760</v>
      </c>
      <c r="D533" s="27">
        <v>92947.17</v>
      </c>
      <c r="E533" s="27">
        <v>54.11</v>
      </c>
    </row>
    <row r="534" spans="1:5" x14ac:dyDescent="0.25">
      <c r="A534" s="28" t="s">
        <v>443</v>
      </c>
      <c r="B534" s="28" t="s">
        <v>444</v>
      </c>
      <c r="C534" s="23">
        <v>134760</v>
      </c>
      <c r="D534" s="23">
        <v>74868.88</v>
      </c>
      <c r="E534" s="23">
        <v>55.56</v>
      </c>
    </row>
    <row r="535" spans="1:5" x14ac:dyDescent="0.25">
      <c r="A535" s="110" t="s">
        <v>119</v>
      </c>
      <c r="B535" s="110"/>
      <c r="C535" s="25">
        <v>97020</v>
      </c>
      <c r="D535" s="25">
        <v>61694.13</v>
      </c>
      <c r="E535" s="25">
        <v>63.59</v>
      </c>
    </row>
    <row r="536" spans="1:5" x14ac:dyDescent="0.25">
      <c r="A536" s="110" t="s">
        <v>120</v>
      </c>
      <c r="B536" s="110"/>
      <c r="C536" s="25">
        <v>97020</v>
      </c>
      <c r="D536" s="25">
        <v>61694.13</v>
      </c>
      <c r="E536" s="25">
        <v>63.59</v>
      </c>
    </row>
    <row r="537" spans="1:5" x14ac:dyDescent="0.25">
      <c r="A537" s="29" t="s">
        <v>281</v>
      </c>
      <c r="B537" s="29" t="s">
        <v>282</v>
      </c>
      <c r="C537" s="9">
        <v>97020</v>
      </c>
      <c r="D537" s="9">
        <v>61694.13</v>
      </c>
      <c r="E537" s="9">
        <v>63.59</v>
      </c>
    </row>
    <row r="538" spans="1:5" x14ac:dyDescent="0.25">
      <c r="A538" s="15" t="s">
        <v>343</v>
      </c>
      <c r="B538" s="15" t="s">
        <v>344</v>
      </c>
      <c r="C538" s="13" t="s">
        <v>0</v>
      </c>
      <c r="D538" s="13">
        <v>61694.13</v>
      </c>
      <c r="E538" s="13" t="s">
        <v>0</v>
      </c>
    </row>
    <row r="539" spans="1:5" s="6" customFormat="1" x14ac:dyDescent="0.25">
      <c r="A539" s="109" t="s">
        <v>129</v>
      </c>
      <c r="B539" s="109"/>
      <c r="C539" s="81">
        <v>37740</v>
      </c>
      <c r="D539" s="81">
        <v>13174.75</v>
      </c>
      <c r="E539" s="81">
        <v>34.909999999999997</v>
      </c>
    </row>
    <row r="540" spans="1:5" s="6" customFormat="1" x14ac:dyDescent="0.25">
      <c r="A540" s="109" t="s">
        <v>535</v>
      </c>
      <c r="B540" s="109"/>
      <c r="C540" s="81">
        <v>37740</v>
      </c>
      <c r="D540" s="81">
        <v>13174.75</v>
      </c>
      <c r="E540" s="81">
        <v>34.909999999999997</v>
      </c>
    </row>
    <row r="541" spans="1:5" x14ac:dyDescent="0.25">
      <c r="A541" s="29" t="s">
        <v>281</v>
      </c>
      <c r="B541" s="29" t="s">
        <v>282</v>
      </c>
      <c r="C541" s="9">
        <v>37740</v>
      </c>
      <c r="D541" s="9">
        <v>13174.75</v>
      </c>
      <c r="E541" s="9">
        <v>34.909999999999997</v>
      </c>
    </row>
    <row r="542" spans="1:5" x14ac:dyDescent="0.25">
      <c r="A542" s="15" t="s">
        <v>343</v>
      </c>
      <c r="B542" s="15" t="s">
        <v>344</v>
      </c>
      <c r="C542" s="13" t="s">
        <v>0</v>
      </c>
      <c r="D542" s="13">
        <v>13174.75</v>
      </c>
      <c r="E542" s="13" t="s">
        <v>0</v>
      </c>
    </row>
    <row r="543" spans="1:5" x14ac:dyDescent="0.25">
      <c r="A543" s="28" t="s">
        <v>445</v>
      </c>
      <c r="B543" s="28" t="s">
        <v>446</v>
      </c>
      <c r="C543" s="23">
        <v>37000</v>
      </c>
      <c r="D543" s="23">
        <v>18078.29</v>
      </c>
      <c r="E543" s="23">
        <v>48.86</v>
      </c>
    </row>
    <row r="544" spans="1:5" x14ac:dyDescent="0.25">
      <c r="A544" s="110" t="s">
        <v>119</v>
      </c>
      <c r="B544" s="110"/>
      <c r="C544" s="25">
        <v>37000</v>
      </c>
      <c r="D544" s="25">
        <v>18078.29</v>
      </c>
      <c r="E544" s="25">
        <v>48.86</v>
      </c>
    </row>
    <row r="545" spans="1:5" x14ac:dyDescent="0.25">
      <c r="A545" s="110" t="s">
        <v>120</v>
      </c>
      <c r="B545" s="110"/>
      <c r="C545" s="25">
        <v>37000</v>
      </c>
      <c r="D545" s="25">
        <v>18078.29</v>
      </c>
      <c r="E545" s="25">
        <v>48.86</v>
      </c>
    </row>
    <row r="546" spans="1:5" x14ac:dyDescent="0.25">
      <c r="A546" s="29" t="s">
        <v>192</v>
      </c>
      <c r="B546" s="29" t="s">
        <v>193</v>
      </c>
      <c r="C546" s="9">
        <v>37000</v>
      </c>
      <c r="D546" s="9">
        <v>18078.29</v>
      </c>
      <c r="E546" s="9">
        <v>48.86</v>
      </c>
    </row>
    <row r="547" spans="1:5" x14ac:dyDescent="0.25">
      <c r="A547" s="15" t="s">
        <v>194</v>
      </c>
      <c r="B547" s="15" t="s">
        <v>195</v>
      </c>
      <c r="C547" s="13" t="s">
        <v>0</v>
      </c>
      <c r="D547" s="13">
        <v>18078.29</v>
      </c>
      <c r="E547" s="13" t="s">
        <v>0</v>
      </c>
    </row>
    <row r="548" spans="1:5" x14ac:dyDescent="0.25">
      <c r="A548" s="26" t="s">
        <v>447</v>
      </c>
      <c r="B548" s="26" t="s">
        <v>448</v>
      </c>
      <c r="C548" s="27">
        <v>1350</v>
      </c>
      <c r="D548" s="27">
        <v>0</v>
      </c>
      <c r="E548" s="27">
        <v>0</v>
      </c>
    </row>
    <row r="549" spans="1:5" x14ac:dyDescent="0.25">
      <c r="A549" s="28" t="s">
        <v>449</v>
      </c>
      <c r="B549" s="28" t="s">
        <v>450</v>
      </c>
      <c r="C549" s="23">
        <v>1350</v>
      </c>
      <c r="D549" s="23">
        <v>0</v>
      </c>
      <c r="E549" s="23">
        <v>0</v>
      </c>
    </row>
    <row r="550" spans="1:5" x14ac:dyDescent="0.25">
      <c r="A550" s="110" t="s">
        <v>119</v>
      </c>
      <c r="B550" s="110"/>
      <c r="C550" s="25">
        <v>1350</v>
      </c>
      <c r="D550" s="25">
        <v>0</v>
      </c>
      <c r="E550" s="25">
        <v>0</v>
      </c>
    </row>
    <row r="551" spans="1:5" x14ac:dyDescent="0.25">
      <c r="A551" s="110" t="s">
        <v>120</v>
      </c>
      <c r="B551" s="110"/>
      <c r="C551" s="25">
        <v>1350</v>
      </c>
      <c r="D551" s="25">
        <v>0</v>
      </c>
      <c r="E551" s="25">
        <v>0</v>
      </c>
    </row>
    <row r="552" spans="1:5" x14ac:dyDescent="0.25">
      <c r="A552" s="29" t="s">
        <v>160</v>
      </c>
      <c r="B552" s="29" t="s">
        <v>161</v>
      </c>
      <c r="C552" s="9">
        <v>1350</v>
      </c>
      <c r="D552" s="9">
        <v>0</v>
      </c>
      <c r="E552" s="9">
        <v>0</v>
      </c>
    </row>
  </sheetData>
  <mergeCells count="222">
    <mergeCell ref="A20:E20"/>
    <mergeCell ref="A18:E18"/>
    <mergeCell ref="A1:E1"/>
    <mergeCell ref="A3:E3"/>
    <mergeCell ref="A5:E5"/>
    <mergeCell ref="A7:E7"/>
    <mergeCell ref="A11:B11"/>
    <mergeCell ref="A33:B33"/>
    <mergeCell ref="A34:B34"/>
    <mergeCell ref="A30:B30"/>
    <mergeCell ref="A26:B26"/>
    <mergeCell ref="A27:B27"/>
    <mergeCell ref="A28:B28"/>
    <mergeCell ref="A29:B29"/>
    <mergeCell ref="A24:B24"/>
    <mergeCell ref="A25:B25"/>
    <mergeCell ref="A21:E21"/>
    <mergeCell ref="A65:B65"/>
    <mergeCell ref="A66:B66"/>
    <mergeCell ref="A61:B61"/>
    <mergeCell ref="A60:B60"/>
    <mergeCell ref="A54:B54"/>
    <mergeCell ref="A55:B55"/>
    <mergeCell ref="A47:B47"/>
    <mergeCell ref="A48:B48"/>
    <mergeCell ref="A38:B38"/>
    <mergeCell ref="A39:B39"/>
    <mergeCell ref="A80:B80"/>
    <mergeCell ref="A81:B81"/>
    <mergeCell ref="A82:B82"/>
    <mergeCell ref="A83:B83"/>
    <mergeCell ref="A77:B77"/>
    <mergeCell ref="A78:B78"/>
    <mergeCell ref="A73:B73"/>
    <mergeCell ref="A74:B74"/>
    <mergeCell ref="A69:B69"/>
    <mergeCell ref="A70:B70"/>
    <mergeCell ref="A92:B92"/>
    <mergeCell ref="A93:B93"/>
    <mergeCell ref="A94:B94"/>
    <mergeCell ref="A88:B88"/>
    <mergeCell ref="A89:B89"/>
    <mergeCell ref="A90:B90"/>
    <mergeCell ref="A91:B91"/>
    <mergeCell ref="A84:B84"/>
    <mergeCell ref="A85:B85"/>
    <mergeCell ref="A86:B86"/>
    <mergeCell ref="A87:B87"/>
    <mergeCell ref="A130:B130"/>
    <mergeCell ref="A131:B131"/>
    <mergeCell ref="A102:B102"/>
    <mergeCell ref="A103:B103"/>
    <mergeCell ref="A99:B99"/>
    <mergeCell ref="A95:B95"/>
    <mergeCell ref="A96:B96"/>
    <mergeCell ref="A97:B97"/>
    <mergeCell ref="A98:B98"/>
    <mergeCell ref="A158:B158"/>
    <mergeCell ref="A152:B152"/>
    <mergeCell ref="A153:B153"/>
    <mergeCell ref="A145:B145"/>
    <mergeCell ref="A146:B146"/>
    <mergeCell ref="A148:B148"/>
    <mergeCell ref="A142:B142"/>
    <mergeCell ref="A143:B143"/>
    <mergeCell ref="A135:B135"/>
    <mergeCell ref="A136:B136"/>
    <mergeCell ref="A180:B180"/>
    <mergeCell ref="A179:B179"/>
    <mergeCell ref="A174:B174"/>
    <mergeCell ref="A175:B175"/>
    <mergeCell ref="A170:B170"/>
    <mergeCell ref="A171:B171"/>
    <mergeCell ref="A163:B163"/>
    <mergeCell ref="A164:B164"/>
    <mergeCell ref="A159:B159"/>
    <mergeCell ref="A206:B206"/>
    <mergeCell ref="A207:B207"/>
    <mergeCell ref="A200:B200"/>
    <mergeCell ref="A201:B201"/>
    <mergeCell ref="A196:B196"/>
    <mergeCell ref="A195:B195"/>
    <mergeCell ref="A190:B190"/>
    <mergeCell ref="A189:B189"/>
    <mergeCell ref="A183:B183"/>
    <mergeCell ref="A184:B184"/>
    <mergeCell ref="A229:B229"/>
    <mergeCell ref="A230:B230"/>
    <mergeCell ref="A224:B224"/>
    <mergeCell ref="A225:B225"/>
    <mergeCell ref="A221:B221"/>
    <mergeCell ref="A220:B220"/>
    <mergeCell ref="A215:B215"/>
    <mergeCell ref="A216:B216"/>
    <mergeCell ref="A211:B211"/>
    <mergeCell ref="A212:B212"/>
    <mergeCell ref="A253:B253"/>
    <mergeCell ref="A254:B254"/>
    <mergeCell ref="A250:B250"/>
    <mergeCell ref="A249:B249"/>
    <mergeCell ref="A244:B244"/>
    <mergeCell ref="A245:B245"/>
    <mergeCell ref="A237:B237"/>
    <mergeCell ref="A238:B238"/>
    <mergeCell ref="A233:B233"/>
    <mergeCell ref="A234:B234"/>
    <mergeCell ref="A279:B279"/>
    <mergeCell ref="A274:B274"/>
    <mergeCell ref="A273:B273"/>
    <mergeCell ref="A268:B268"/>
    <mergeCell ref="A267:B267"/>
    <mergeCell ref="A262:B262"/>
    <mergeCell ref="A263:B263"/>
    <mergeCell ref="A258:B258"/>
    <mergeCell ref="A259:B259"/>
    <mergeCell ref="A300:B300"/>
    <mergeCell ref="A299:B299"/>
    <mergeCell ref="A294:B294"/>
    <mergeCell ref="A295:B295"/>
    <mergeCell ref="A290:B290"/>
    <mergeCell ref="A289:B289"/>
    <mergeCell ref="A284:B284"/>
    <mergeCell ref="A285:B285"/>
    <mergeCell ref="A280:B280"/>
    <mergeCell ref="A332:B332"/>
    <mergeCell ref="A331:B331"/>
    <mergeCell ref="A322:B322"/>
    <mergeCell ref="A323:B323"/>
    <mergeCell ref="A316:B316"/>
    <mergeCell ref="A315:B315"/>
    <mergeCell ref="A310:B310"/>
    <mergeCell ref="A309:B309"/>
    <mergeCell ref="A304:B304"/>
    <mergeCell ref="A305:B305"/>
    <mergeCell ref="A352:B352"/>
    <mergeCell ref="A353:B353"/>
    <mergeCell ref="A348:B348"/>
    <mergeCell ref="A349:B349"/>
    <mergeCell ref="A345:B345"/>
    <mergeCell ref="A342:B342"/>
    <mergeCell ref="A341:B341"/>
    <mergeCell ref="A336:B336"/>
    <mergeCell ref="A337:B337"/>
    <mergeCell ref="A376:B376"/>
    <mergeCell ref="A375:B375"/>
    <mergeCell ref="A371:B371"/>
    <mergeCell ref="A368:B368"/>
    <mergeCell ref="A364:B364"/>
    <mergeCell ref="A365:B365"/>
    <mergeCell ref="A360:B360"/>
    <mergeCell ref="A361:B361"/>
    <mergeCell ref="A356:B356"/>
    <mergeCell ref="A401:B401"/>
    <mergeCell ref="A402:B402"/>
    <mergeCell ref="A395:B395"/>
    <mergeCell ref="A396:B396"/>
    <mergeCell ref="A391:B391"/>
    <mergeCell ref="A390:B390"/>
    <mergeCell ref="A385:B385"/>
    <mergeCell ref="A384:B384"/>
    <mergeCell ref="A379:B379"/>
    <mergeCell ref="A426:B426"/>
    <mergeCell ref="A427:B427"/>
    <mergeCell ref="A420:B420"/>
    <mergeCell ref="A421:B421"/>
    <mergeCell ref="A416:B416"/>
    <mergeCell ref="A417:B417"/>
    <mergeCell ref="A412:B412"/>
    <mergeCell ref="A411:B411"/>
    <mergeCell ref="A406:B406"/>
    <mergeCell ref="A407:B407"/>
    <mergeCell ref="A450:B450"/>
    <mergeCell ref="A446:B446"/>
    <mergeCell ref="A447:B447"/>
    <mergeCell ref="A442:B442"/>
    <mergeCell ref="A443:B443"/>
    <mergeCell ref="A438:B438"/>
    <mergeCell ref="A439:B439"/>
    <mergeCell ref="A433:B433"/>
    <mergeCell ref="A434:B434"/>
    <mergeCell ref="A470:B470"/>
    <mergeCell ref="A471:B471"/>
    <mergeCell ref="A466:B466"/>
    <mergeCell ref="A467:B467"/>
    <mergeCell ref="A461:B461"/>
    <mergeCell ref="A462:B462"/>
    <mergeCell ref="A458:B458"/>
    <mergeCell ref="A457:B457"/>
    <mergeCell ref="A453:B453"/>
    <mergeCell ref="A493:B493"/>
    <mergeCell ref="A494:B494"/>
    <mergeCell ref="A490:B490"/>
    <mergeCell ref="A489:B489"/>
    <mergeCell ref="A484:B484"/>
    <mergeCell ref="A485:B485"/>
    <mergeCell ref="A480:B480"/>
    <mergeCell ref="A479:B479"/>
    <mergeCell ref="A474:B474"/>
    <mergeCell ref="A475:B475"/>
    <mergeCell ref="A550:B550"/>
    <mergeCell ref="A551:B551"/>
    <mergeCell ref="A544:B544"/>
    <mergeCell ref="A545:B545"/>
    <mergeCell ref="A539:B539"/>
    <mergeCell ref="A540:B540"/>
    <mergeCell ref="A536:B536"/>
    <mergeCell ref="A535:B535"/>
    <mergeCell ref="A530:B530"/>
    <mergeCell ref="A531:B531"/>
    <mergeCell ref="A500:B500"/>
    <mergeCell ref="A499:B499"/>
    <mergeCell ref="A526:B526"/>
    <mergeCell ref="A527:B527"/>
    <mergeCell ref="A521:B521"/>
    <mergeCell ref="A522:B522"/>
    <mergeCell ref="A514:B514"/>
    <mergeCell ref="A515:B515"/>
    <mergeCell ref="A510:B510"/>
    <mergeCell ref="A511:B511"/>
    <mergeCell ref="A503:B503"/>
    <mergeCell ref="A504:B504"/>
    <mergeCell ref="A506:B506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6AEF-8162-4338-BC10-0A13D4027B1D}">
  <sheetPr>
    <pageSetUpPr fitToPage="1"/>
  </sheetPr>
  <dimension ref="A1:J19"/>
  <sheetViews>
    <sheetView zoomScaleNormal="100" workbookViewId="0">
      <selection sqref="A1:J1"/>
    </sheetView>
  </sheetViews>
  <sheetFormatPr defaultColWidth="9.109375" defaultRowHeight="13.8" x14ac:dyDescent="0.25"/>
  <cols>
    <col min="1" max="1" width="42.6640625" style="5" bestFit="1" customWidth="1"/>
    <col min="2" max="10" width="9.109375" style="5" customWidth="1"/>
    <col min="11" max="16384" width="9.109375" style="5"/>
  </cols>
  <sheetData>
    <row r="1" spans="1:10" x14ac:dyDescent="0.25">
      <c r="A1" s="119" t="s">
        <v>525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0" x14ac:dyDescent="0.25">
      <c r="A3" s="120" t="s">
        <v>526</v>
      </c>
      <c r="B3" s="120"/>
      <c r="C3" s="120"/>
      <c r="D3" s="120"/>
      <c r="E3" s="120"/>
      <c r="F3" s="120"/>
      <c r="G3" s="120"/>
      <c r="H3" s="120"/>
      <c r="I3" s="120"/>
      <c r="J3" s="120"/>
    </row>
    <row r="5" spans="1:10" ht="48" customHeight="1" x14ac:dyDescent="0.25">
      <c r="A5" s="121" t="s">
        <v>530</v>
      </c>
      <c r="B5" s="121"/>
      <c r="C5" s="121"/>
      <c r="D5" s="121"/>
      <c r="E5" s="121"/>
      <c r="F5" s="121"/>
      <c r="G5" s="121"/>
      <c r="H5" s="121"/>
      <c r="I5" s="121"/>
      <c r="J5" s="121"/>
    </row>
    <row r="7" spans="1:10" x14ac:dyDescent="0.25">
      <c r="A7" s="120" t="s">
        <v>527</v>
      </c>
      <c r="B7" s="120"/>
      <c r="C7" s="120"/>
      <c r="D7" s="120"/>
      <c r="E7" s="120"/>
      <c r="F7" s="120"/>
      <c r="G7" s="120"/>
      <c r="H7" s="120"/>
      <c r="I7" s="120"/>
      <c r="J7" s="120"/>
    </row>
    <row r="9" spans="1:10" ht="30" customHeight="1" x14ac:dyDescent="0.25">
      <c r="A9" s="121" t="s">
        <v>531</v>
      </c>
      <c r="B9" s="121"/>
      <c r="C9" s="121"/>
      <c r="D9" s="121"/>
      <c r="E9" s="121"/>
      <c r="F9" s="121"/>
      <c r="G9" s="121"/>
      <c r="H9" s="121"/>
      <c r="I9" s="121"/>
      <c r="J9" s="121"/>
    </row>
    <row r="12" spans="1:10" x14ac:dyDescent="0.25">
      <c r="A12" s="36" t="s">
        <v>532</v>
      </c>
    </row>
    <row r="13" spans="1:10" x14ac:dyDescent="0.25">
      <c r="A13" s="36" t="s">
        <v>555</v>
      </c>
    </row>
    <row r="14" spans="1:10" x14ac:dyDescent="0.25">
      <c r="A14" s="36" t="s">
        <v>556</v>
      </c>
    </row>
    <row r="17" spans="1:10" x14ac:dyDescent="0.25">
      <c r="A17" s="120" t="s">
        <v>528</v>
      </c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x14ac:dyDescent="0.25">
      <c r="A18" s="8"/>
      <c r="B18" s="8"/>
      <c r="C18" s="8"/>
      <c r="D18" s="8"/>
      <c r="E18" s="8"/>
      <c r="F18" s="104" t="s">
        <v>529</v>
      </c>
      <c r="G18" s="104"/>
      <c r="H18" s="104"/>
      <c r="I18" s="104"/>
      <c r="J18" s="104"/>
    </row>
    <row r="19" spans="1:10" x14ac:dyDescent="0.25">
      <c r="A19" s="8"/>
      <c r="B19" s="8"/>
      <c r="C19" s="8"/>
      <c r="D19" s="8"/>
      <c r="E19" s="8"/>
      <c r="F19" s="104" t="s">
        <v>557</v>
      </c>
      <c r="G19" s="104"/>
      <c r="H19" s="104"/>
      <c r="I19" s="104"/>
      <c r="J19" s="104"/>
    </row>
  </sheetData>
  <mergeCells count="8">
    <mergeCell ref="F18:J18"/>
    <mergeCell ref="F19:J19"/>
    <mergeCell ref="A1:J1"/>
    <mergeCell ref="A3:J3"/>
    <mergeCell ref="A5:J5"/>
    <mergeCell ref="A7:J7"/>
    <mergeCell ref="A9:J9"/>
    <mergeCell ref="A17:J17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</vt:lpstr>
      <vt:lpstr>Izvrš.po organz. i progr. klasi</vt:lpstr>
      <vt:lpstr>Prij.i zaklj.odredbe</vt:lpstr>
      <vt:lpstr>'Izvrš.po organz. i progr. klasi'!Ispis_naslova</vt:lpstr>
      <vt:lpstr>'Prihodi i rashodi prema ekonoms'!Ispis_naslova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Klarić</cp:lastModifiedBy>
  <cp:lastPrinted>2026-10-02T06:13:56Z</cp:lastPrinted>
  <dcterms:created xsi:type="dcterms:W3CDTF">2026-09-09T07:32:17Z</dcterms:created>
  <dcterms:modified xsi:type="dcterms:W3CDTF">2026-10-02T09:53:06Z</dcterms:modified>
</cp:coreProperties>
</file>